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G:\Mi unidad\EMPRESAS VIGENTES 2026\MARITIMA ARBOLEDA\"/>
    </mc:Choice>
  </mc:AlternateContent>
  <xr:revisionPtr revIDLastSave="0" documentId="8_{27857C1B-B041-46BB-B520-00D97A1A3F28}" xr6:coauthVersionLast="47" xr6:coauthVersionMax="47" xr10:uidLastSave="{00000000-0000-0000-0000-000000000000}"/>
  <bookViews>
    <workbookView xWindow="-120" yWindow="-120" windowWidth="29040" windowHeight="15720" xr2:uid="{00000000-000D-0000-FFFF-FFFF00000000}"/>
  </bookViews>
  <sheets>
    <sheet name="Dashboard" sheetId="1" r:id="rId1"/>
    <sheet name="Resumen por proceso" sheetId="2" r:id="rId2"/>
    <sheet name="Hallazgos" sheetId="3" r:id="rId3"/>
    <sheet name="No conformidades" sheetId="4" r:id="rId4"/>
    <sheet name="Fortalezas" sheetId="5" r:id="rId5"/>
    <sheet name="Base consolidada" sheetId="6" r:id="rId6"/>
    <sheet name="Datos Dashboard" sheetId="7" state="hidden" r:id="rId7"/>
    <sheet name="Parámetros" sheetId="8" state="hidden" r:id="rId8"/>
    <sheet name="Planeación Estratégica" sheetId="9" r:id="rId9"/>
    <sheet name="Gestión Documental" sheetId="10" r:id="rId10"/>
    <sheet name="Gestión de Mejora" sheetId="11" r:id="rId11"/>
    <sheet name="Gestión de Operaciones" sheetId="12" r:id="rId12"/>
    <sheet name="Adm. del Riesgo" sheetId="13" r:id="rId13"/>
    <sheet name="Planeación del Servicio" sheetId="14" r:id="rId14"/>
    <sheet name="Gestión de Compras" sheetId="15" r:id="rId15"/>
    <sheet name="Gestión Humana" sheetId="16" r:id="rId16"/>
    <sheet name="Gestión T.I." sheetId="17" r:id="rId17"/>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7" l="1"/>
  <c r="A3" i="16"/>
  <c r="A3" i="15"/>
  <c r="A3" i="14"/>
  <c r="A3" i="13"/>
  <c r="A3" i="12"/>
  <c r="A3" i="11"/>
  <c r="A3" i="10"/>
  <c r="A3" i="9"/>
  <c r="B7" i="7"/>
  <c r="E7" i="7" s="1"/>
  <c r="M12" i="1" s="1"/>
  <c r="B6" i="7"/>
  <c r="E8" i="7" s="1"/>
  <c r="I12" i="1" s="1"/>
  <c r="B5" i="7"/>
  <c r="M5" i="7" s="1"/>
  <c r="B4" i="7"/>
  <c r="M4" i="7" s="1"/>
  <c r="B3" i="7"/>
  <c r="E2" i="7"/>
  <c r="A7" i="1" s="1"/>
  <c r="B2" i="7"/>
  <c r="M2" i="7" s="1"/>
  <c r="A3" i="6"/>
  <c r="A3" i="5"/>
  <c r="A3" i="4"/>
  <c r="A3" i="3"/>
  <c r="G13" i="2"/>
  <c r="F13" i="2"/>
  <c r="E13" i="2"/>
  <c r="D13" i="2"/>
  <c r="C13" i="2"/>
  <c r="B13" i="2"/>
  <c r="G12" i="2"/>
  <c r="F12" i="2"/>
  <c r="E12" i="2"/>
  <c r="D12" i="2"/>
  <c r="C12" i="2"/>
  <c r="B12" i="2"/>
  <c r="G11" i="2"/>
  <c r="F11" i="2"/>
  <c r="E11" i="2"/>
  <c r="D11" i="2"/>
  <c r="C11" i="2"/>
  <c r="I11" i="2" s="1"/>
  <c r="B11" i="2"/>
  <c r="G10" i="2"/>
  <c r="F10" i="2"/>
  <c r="E10" i="2"/>
  <c r="D10" i="2"/>
  <c r="C10" i="2"/>
  <c r="J7" i="7" s="1"/>
  <c r="B10" i="2"/>
  <c r="G9" i="2"/>
  <c r="F9" i="2"/>
  <c r="E9" i="2"/>
  <c r="D9" i="2"/>
  <c r="C9" i="2"/>
  <c r="I9" i="2" s="1"/>
  <c r="B9" i="2"/>
  <c r="G8" i="2"/>
  <c r="F8" i="2"/>
  <c r="E8" i="2"/>
  <c r="D8" i="2"/>
  <c r="C8" i="2"/>
  <c r="B8" i="2"/>
  <c r="G7" i="2"/>
  <c r="F7" i="2"/>
  <c r="E7" i="2"/>
  <c r="D7" i="2"/>
  <c r="C7" i="2"/>
  <c r="I7" i="2" s="1"/>
  <c r="B7" i="2"/>
  <c r="G6" i="2"/>
  <c r="F6" i="2"/>
  <c r="E6" i="2"/>
  <c r="D6" i="2"/>
  <c r="C6" i="2"/>
  <c r="J3" i="7" s="1"/>
  <c r="B6" i="2"/>
  <c r="G5" i="2"/>
  <c r="G14" i="2" s="1"/>
  <c r="F5" i="2"/>
  <c r="F14" i="2" s="1"/>
  <c r="E5" i="2"/>
  <c r="E14" i="2" s="1"/>
  <c r="D5" i="2"/>
  <c r="C5" i="2"/>
  <c r="C14" i="2" s="1"/>
  <c r="K14" i="2" s="1"/>
  <c r="B5" i="2"/>
  <c r="B14" i="2" s="1"/>
  <c r="A3" i="2"/>
  <c r="E64" i="1"/>
  <c r="A64" i="1"/>
  <c r="M60" i="1"/>
  <c r="I60" i="1"/>
  <c r="E60" i="1"/>
  <c r="A60" i="1"/>
  <c r="M56" i="1"/>
  <c r="I56" i="1"/>
  <c r="E56" i="1"/>
  <c r="A56" i="1"/>
  <c r="M3" i="7" l="1"/>
  <c r="I10" i="2"/>
  <c r="I7" i="7" s="1"/>
  <c r="H13" i="2"/>
  <c r="J13" i="2" s="1"/>
  <c r="H10" i="7" s="1"/>
  <c r="I13" i="2"/>
  <c r="D14" i="2"/>
  <c r="H6" i="2"/>
  <c r="J6" i="2" s="1"/>
  <c r="H3" i="7" s="1"/>
  <c r="H7" i="2"/>
  <c r="J7" i="2" s="1"/>
  <c r="H4" i="7" s="1"/>
  <c r="H8" i="2"/>
  <c r="J8" i="2" s="1"/>
  <c r="H5" i="7" s="1"/>
  <c r="H9" i="2"/>
  <c r="J9" i="2" s="1"/>
  <c r="H6" i="7" s="1"/>
  <c r="H10" i="2"/>
  <c r="J10" i="2" s="1"/>
  <c r="H7" i="7" s="1"/>
  <c r="H11" i="2"/>
  <c r="J11" i="2" s="1"/>
  <c r="H8" i="7" s="1"/>
  <c r="H12" i="2"/>
  <c r="J12" i="2" s="1"/>
  <c r="H9" i="7" s="1"/>
  <c r="I4" i="7"/>
  <c r="O4" i="7"/>
  <c r="I6" i="7"/>
  <c r="O6" i="7"/>
  <c r="I8" i="7"/>
  <c r="O8" i="7"/>
  <c r="O10" i="7"/>
  <c r="I10" i="7"/>
  <c r="O7" i="7"/>
  <c r="J2" i="7"/>
  <c r="E3" i="7"/>
  <c r="J6" i="7"/>
  <c r="J8" i="7"/>
  <c r="K5" i="2"/>
  <c r="I6" i="2"/>
  <c r="K7" i="2"/>
  <c r="I8" i="2"/>
  <c r="K9" i="2"/>
  <c r="I12" i="2"/>
  <c r="J5" i="7"/>
  <c r="E6" i="7"/>
  <c r="E12" i="1" s="1"/>
  <c r="M6" i="7"/>
  <c r="J9" i="7"/>
  <c r="J10" i="7"/>
  <c r="H5" i="2"/>
  <c r="J4" i="7"/>
  <c r="E5" i="7"/>
  <c r="A12" i="1" s="1"/>
  <c r="I5" i="2"/>
  <c r="K13" i="2" l="1"/>
  <c r="K12" i="2"/>
  <c r="K10" i="2"/>
  <c r="K6" i="2"/>
  <c r="K11" i="2"/>
  <c r="K8" i="2"/>
  <c r="I3" i="7"/>
  <c r="O3" i="7"/>
  <c r="E4" i="7"/>
  <c r="E7" i="1"/>
  <c r="A16" i="1"/>
  <c r="I2" i="7"/>
  <c r="O2" i="7"/>
  <c r="I14" i="2"/>
  <c r="O5" i="7"/>
  <c r="I5" i="7"/>
  <c r="H14" i="2"/>
  <c r="J14" i="2" s="1"/>
  <c r="J5" i="2"/>
  <c r="H2" i="7" s="1"/>
  <c r="O9" i="7"/>
  <c r="I9" i="7"/>
  <c r="I7" i="1" l="1"/>
  <c r="E9" i="7"/>
  <c r="M7" i="1" s="1"/>
</calcChain>
</file>

<file path=xl/sharedStrings.xml><?xml version="1.0" encoding="utf-8"?>
<sst xmlns="http://schemas.openxmlformats.org/spreadsheetml/2006/main" count="4477" uniqueCount="1333">
  <si>
    <t>DASHBOARD EJECUTIVO INTERACTIVO
AUDITORÍA INTERNA BASC 2026 – BAUPRES S.A.S.</t>
  </si>
  <si>
    <t>Norma BASC versión 6 de 2022 | Estándar Internacional de Seguridad BASC 6.0.1 | Auditora: Viviana López Bermúdez</t>
  </si>
  <si>
    <t>SELECCIONE EL PROCESO</t>
  </si>
  <si>
    <t>Todos los procesos</t>
  </si>
  <si>
    <t>Seleccione el proceso en el desplegable para actualizar indicadores y gráficas. Haga clic en los botones inferiores para abrir el detalle.</t>
  </si>
  <si>
    <t>TOTAL REVISADOS</t>
  </si>
  <si>
    <t>REQUISITOS EVALUADOS</t>
  </si>
  <si>
    <t>ÍNDICE TÉCNICO DE CUMPLIMIENTO</t>
  </si>
  <si>
    <t>RESULTADO TÉCNICO</t>
  </si>
  <si>
    <t>NO CONFORMIDADES</t>
  </si>
  <si>
    <t>HALLAZGOS QUE REQUIEREN GESTIÓN</t>
  </si>
  <si>
    <t>FORTALEZAS</t>
  </si>
  <si>
    <t>REQUISITOS EXCLUIDOS</t>
  </si>
  <si>
    <t>NAVEGACIÓN DIRECTA AL DETALLE POR PROCESO</t>
  </si>
  <si>
    <t>Metodología: Conforme, Fortaleza y Oportunidad de mejora = 100 %; Observación = 50 %; No conformidad = 0 %; Excluido = fuera del cálculo. Escala: 95 % a 100 % = Favorable - Robusto; 85 % a 94,9 % = Favorable - Controlado; 70 % a 84,9 % = Favorable con plan de acción; menos de 70 % = No favorable - Crítico. La existencia de una no conformidad limita el resultado máximo a «Favorable con plan de acción». El Manual SGI V17 documenta 13 no aplicabilidades; la auditoría determinó que el numeral 3.7 sí aplica, por lo que se mantienen 12 exclusiones.</t>
  </si>
  <si>
    <t>RESUMEN DE RESULTADOS POR PROCESO</t>
  </si>
  <si>
    <t>Proceso</t>
  </si>
  <si>
    <t>Conforme</t>
  </si>
  <si>
    <t>No conforme</t>
  </si>
  <si>
    <t>Observación</t>
  </si>
  <si>
    <t>Oportunidad de mejora</t>
  </si>
  <si>
    <t>Fortaleza</t>
  </si>
  <si>
    <t>Excluido</t>
  </si>
  <si>
    <t>Evaluados</t>
  </si>
  <si>
    <t>Hallazgos</t>
  </si>
  <si>
    <t>Índice técnico de cumplimiento</t>
  </si>
  <si>
    <t>Resultado técnico</t>
  </si>
  <si>
    <t>Planeación Estratégica</t>
  </si>
  <si>
    <t>Gestión Documental</t>
  </si>
  <si>
    <t>Gestión de Mejora</t>
  </si>
  <si>
    <t>Gestión de Operaciones</t>
  </si>
  <si>
    <t>Administración del Riesgo</t>
  </si>
  <si>
    <t>Planeación del Servicio</t>
  </si>
  <si>
    <t>Gestión de Compras</t>
  </si>
  <si>
    <t>Gestión Humana</t>
  </si>
  <si>
    <t>Gestión Administrativa T.I.</t>
  </si>
  <si>
    <t>TOTAL</t>
  </si>
  <si>
    <t>ID</t>
  </si>
  <si>
    <t>Clasificación</t>
  </si>
  <si>
    <t>Numeral aplicable</t>
  </si>
  <si>
    <t>Pregunta</t>
  </si>
  <si>
    <t>Evidencia / comentarios</t>
  </si>
  <si>
    <t>Archivo fuente</t>
  </si>
  <si>
    <t>Norma BASC 6.2, 7.2.4 y 8.1</t>
  </si>
  <si>
    <t>¿La organización identifica, actualiza y evalúa oportunamente todos los requisitos legales y de otra índole aplicables?</t>
  </si>
  <si>
    <t>La matriz identificaba la Resolución 1253 de 2025 y otras disposiciones emitidas durante 2026; sin embargo, no se encontraba incorporada la Resolución DIMAR 0147 de 2026, relacionada con las comunicaciones durante las maniobras de pilotaje práctico. Tampoco se evidenció de manera concluyente la fecha de actualización y la evaluación de cumplimiento correspondiente.</t>
  </si>
  <si>
    <t>Lista de chequeo Auditoria interna - Planeación estratégica Baupres 2026.xlsx</t>
  </si>
  <si>
    <t>Norma BASC 7.3 y 7.4 / Estándar 6.0.1, 1.1</t>
  </si>
  <si>
    <t>¿La organización sensibiliza a los asociados de negocio respecto al SGCS BASC, los delitos relacionados con el comercio internacional y la prevención de la corrupción y el soborno?</t>
  </si>
  <si>
    <t>No se evidenciaron actividades ni registros de sensibilización dirigidos a los clientes y demás asociados de negocio respecto al SGCS BASC, la prevención de delitos relacionados con el comercio internacional y la prevención de la corrupción y el soborno. La capacitación interna del personal no sustituye la sensibilización requerida para los asociados de negocio.</t>
  </si>
  <si>
    <t>Norma BASC 6.1 y 7.2.4 / Estándar 6.0.1, 1.1 y 1.2</t>
  </si>
  <si>
    <t>¿La debida diligencia se completa antes de prestar servicios o realizar operaciones con todas las partes vinculadas?</t>
  </si>
  <si>
    <t>Durante la trazabilidad del servicio de la motonave MAPLE WISDOM, ejecutado entre el 23 y el 25/04/2026, se identificó a LBH Colombia S.A.S., NIT 800067129, como solicitante del servicio y a Bunge S.A. como tercero de facturación. Para LBH Colombia S.A.S. se evidenció la composición accionaria conformada por Mirabile Overseas INC, con el 35 %, y LBH LATAM HOLDINGS LTD, con el 65 %; sin embargo, no se evidenció la identificación de los beneficiarios finales de la cadena societaria.
Para Bunge S.A. no se evidenciaron el formulario de vinculación o actualización, los documentos legales y tributarios, la composición accionaria, la identificación del beneficiario final, las consultas en listas, la clasificación de riesgo ni el concepto del Oficial de Cumplimiento.
Se evidenció una comunicación remitida al Oficial de Cumplimiento el 09/07/2026, relacionada con resultados de nivel medio o alto identificados en la consulta del cliente LBH, así como una solicitud formal del 11/07/2026 para obtener la información correspondiente a sus beneficiarios finales. A la fecha de la auditoría no se había recibido respuesta ni se evidenciaba el cierre de estas verificaciones. En consecuencia, no fue posible demostrar que la debida diligencia se hubiera ejecutado de manera completa y previa para todas las partes vinculadas con la operación.</t>
  </si>
  <si>
    <t>Norma BASC 7.2.4 / Estándar 6.0.1, 6.1</t>
  </si>
  <si>
    <t>¿Las grabaciones de CCTV se encuentran identificadas dentro del inventario de registros?</t>
  </si>
  <si>
    <t>En el inventario de registros revisado no se identifican de manera específica las grabaciones de CCTV correspondientes a las instalaciones y embarcaciones. En consecuencia, no se encuentran definidos integralmente aspectos como su identificación, ubicación, responsable de custodia, condiciones de acceso, mecanismos de recuperación, tiempo de conservación y disposición final.
Dada la importancia de estas grabaciones como evidencia para el seguimiento y la investigación de eventos de seguridad, se observa la necesidad de fortalecer su control documental y su trazabilidad dentro del sistema de gestión.</t>
  </si>
  <si>
    <t>Lista de chequeo Auditoria Interna- GM y GD.xlsx</t>
  </si>
  <si>
    <t>Norma BASC 7.2.4</t>
  </si>
  <si>
    <t>¿La Tabla de Retención Documental aplicable a BAUPRES refleja los procesos, registros y tecnologías vigentes?</t>
  </si>
  <si>
    <t>OPORTUNIDAD DE MEJORA TRASLADADA A BAUPRES: La tabla de retención documental del proceso correlacionado conserva mayoritariamente referencias actualizadas en 2017, 2018 y 2019. Debido al carácter transversal de la gestión documental, se recomienda actualizar progresivamente para BAUPRES las series y subseries, incorporando los registros actuales de Synergy, la información digital, las grabaciones de CCTV y los demás soportes tecnológicos. El código y la versión propios de BAUPRES deben confirmarse al ejecutar la actualización.</t>
  </si>
  <si>
    <t>Norma BASC 7.2.4 y 8.1 / Estándar 6.0.1, 6.1</t>
  </si>
  <si>
    <t>¿Los soportes se cargan en Synergy de forma completa, oportuna, legible y verificada?</t>
  </si>
  <si>
    <t>Synergy permite reconstruir operaciones, mantenimientos, aprobaciones y acciones; sin embargo, debe fortalecerse el control para que cada soporte de BAUPRES sea cargado de manera completa, oportuna y legible antes del cierre del flujo correspondiente.</t>
  </si>
  <si>
    <t>Norma BASC 8.1, 9.1 y 9.3</t>
  </si>
  <si>
    <t>¿La recurrencia de los hallazgos se analiza para determinar la eficacia de las acciones anteriores?</t>
  </si>
  <si>
    <t>Se identificó recurrencia de observaciones en Compras y Planeación Estratégica respecto de la evidencia de consulta de antecedentes de representantes legales y socios de proveedores y clientes, aun cuando el indicador reportó eficacia del 100 % para las acciones evaluadas. Se recomienda que la verificación de eficacia concluya expresamente si la causa fue eliminada, si el hallazgo reapareció y qué ajustes adicionales se requieren. La metodología debe considerar la carga operativa —115 proveedores y aproximadamente 110 revisiones de clientes— y consolidar la revisión mediante una lista de chequeo de composición legal de terceros.</t>
  </si>
  <si>
    <t>Norma BASC 7.2.3, 7.2.4 y 9.3 / Estándar 6.0.1, 6.1</t>
  </si>
  <si>
    <t>¿Gestión de Mejora asegura que las versiones aprobadas coincidan con las publicadas en Synergy?</t>
  </si>
  <si>
    <t>Se evidenciaron inconsistencias recurrentes en el control de versiones y fechas de los documentos publicados en Synergy. En varios documentos revisados, la versión y/o fecha indicada en el archivo disponible para consulta no coincidía con la información registrada en el historial o control de cambios del sistema.</t>
  </si>
  <si>
    <t>Norma BASC 4.3 y 7.2.2 / Estándar 6.0.1, 3.7</t>
  </si>
  <si>
    <t>¿La organización determina, justifica y mantiene actualizados los requisitos no aplicables del SGCS BASC de acuerdo con sus actividades, riesgos y controles?</t>
  </si>
  <si>
    <t>OBSERVACIÓN: Se evidenció que el Manual del Sistema de Gestión Integrado M-SGI-PRG-01, versión 17, aprobado el 21/10/2024, incluye dentro de los requisitos no aplicables el numeral 3.7 del Estándar Internacional de Seguridad BASC 6.0.1, correspondiente a la comunicación de actividades sospechosas o eventos críticos, bajo el argumento de que los servicios prestados no requieren manejo de carga. No obstante, durante la auditoría se verificó la realización de un simulacro de paquete sospechoso y el seguimiento al indicador de reporte de situaciones sospechosas, con cumplimiento del 100 %, evidencias que demuestran la aplicación de este requisito dentro de los controles de seguridad de BAUPRES. Se recomienda actualizar el Manual del SGI y la determinación de requisitos aplicables, reconociendo el numeral 3.7 como aplicable. El numeral 3.8 no forma parte de esta observación, dado que el Manual lo relaciona expresamente con Planeación y Asignación del Servicio y Pilotaje Práctico.</t>
  </si>
  <si>
    <t>Norma BASC 5.4 y 7.2.4</t>
  </si>
  <si>
    <t>¿Las designaciones del representante del SGCS BASC ante la Alta Dirección y del Jefe de Seguridad se encuentran formalizadas mediante documentos específicos, fechados, aprobados, vigentes y comunicados?</t>
  </si>
  <si>
    <t>Se aclaró que en BAUPRES el capitán José Luis Lara Parra ejerce el rol de Jefe de Seguridad y que Ingrid Botero es responsable del Sistema Integrado de Gestión. En los soportes revisados no se evidenciaron documentos específicos, fechados y aprobados, que formalicen ambas designaciones, su autoridad, responsabilidades, vigencia, reemplazos y comunicación. Se recomienda documentarlas para fortalecer su trazabilidad y asegurar la continuidad de las funciones del SGCS BASC.</t>
  </si>
  <si>
    <t>Norma BASC 4.4 y 6.1 / Estándar 6.0.1, 3.1 y 3.8</t>
  </si>
  <si>
    <t>¿Las solicitudes de servicio son recibidas por canales identificables y contienen la información necesaria para planificar la operación?</t>
  </si>
  <si>
    <t>Se evidenció un correo de LBH, en calidad de agencia, informando la ETA de la motonave MAPLE WISDOM para el 23/04/2026. No se pudo evidenciar el correo formal de solicitud del piloto; la solicitud se encontró mediante WhatsApp. Se recomienda asegurar que la solicitud del servicio quede registrada o incorporada en un canal oficial que permita conservar íntegramente su trazabilidad.</t>
  </si>
  <si>
    <t>Lista de chequeo auditoria interna BASC- Gestión de operaciones 2026.xlsx</t>
  </si>
  <si>
    <t>Norma BASC 7.1.2 / Estándar 6.0.1, 3.8</t>
  </si>
  <si>
    <t>¿El personal asignado cuenta con la competencia, experiencia, formación, autorizaciones y licencias requeridas para el cargo y la operación?</t>
  </si>
  <si>
    <t>e verificó la documentación del piloto José Luis Lara Parra. La licencia fue expedida el 17/07/2026 y el documento registra validación del 16/07/2026. En la consulta de DIMAR se observó vigencia hasta el 10/08/2026, fecha de cumpleaños del piloto, nacido el 10/08/1958. Se evidenció alerta de vencimiento del 18/04/2026 y radicación del trámite de renovación del 10/07/2026, No. 142026102145. También se indicó que en cada cumpleaños debe certificarse la aptitud física. Aunque la organización realiza seguimiento mediante alertas y verificaciones manuales, Amura PilotPRO no cuenta con un mecanismo automático que bloquee la programación o asignación de un piloto cuando su licencia se encuentre vencida, próxima a vencer o pendiente de renovación. El sistema permite efectuar la asignación independientemente del estado de la licencia y sin exigir previamente la incorporación y validación del nuevo documento, lo que genera dependencia de controles manuales y el riesgo de asignar un piloto sin licencia o aptitud física vigentes.</t>
  </si>
  <si>
    <t>Norma BASC 5.4 y 7.2.4 / Estándar 6.0.1, 3.1</t>
  </si>
  <si>
    <t>¿El nombramiento del Jefe de Seguridad General se encuentra formalizado mediante un documento específico y ha sido comunicado al personal?</t>
  </si>
  <si>
    <t>Se evidenció que el rol de Jefe de Seguridad General es ejercido por el Capitán José Luis Lara Parra y se encuentra referido en el Manual de Funciones y en el Manual del SGI. No obstante, se recomienda formalizar su designación mediante un acta que establezca expresamente su autoridad, responsabilidades, mecanismos de reemplazo y alcance dentro del SGCS BASC. El nombramiento y las funciones del rol deben ser socializados con el personal para asegurar que todos conozcan a quién reportar asuntos y eventos de seguridad.</t>
  </si>
  <si>
    <t>Norma BASC 7.3 y 8.1 / Estándar 6.0.1, numeral 4.2.1, literales a), b), c) y d).</t>
  </si>
  <si>
    <t>¿La organización cuenta con programas documentados e implementados para la prevención de delitos relacionados con el comercio internacional, prevención de adicciones, responsabilidad social empresarial y prevención de corrupción y soborno, y evalúa anualmente su eficacia?</t>
  </si>
  <si>
    <t>Se evidenciaron los siguientes programas:
Programa de Prevención de Adicciones 
Programa de Responsabilidad Social Empresarial.
Programa de Gestión de Riesgos de Corrupción y Soborno.
Programa de Gestión del Riesgo de Prevención de Delitos Relacionados con el Comercio Internacional.
Se evidenció la evaluación anual correspondiente a la vigencia 2025, en la cual se reportó un cumplimiento del 100 % en la ejecución de las actividades programadas para cada uno de los programas.
No obstante, la evaluación se encuentra orientada principalmente a determinar el porcentaje de actividades ejecutadas frente a las programadas. Se identifica la oportunidad de fortalecer la medición mediante la incorporación de indicadores de eficacia, que permitan establecer si las actividades desarrolladas produjeron los resultados previstos y contribuyeron a prevenir o reducir los riesgos asociados.
Los indicadores de eficacia podrían considerar, entre otros, la materialización de eventos, resultados de evaluaciones de conocimiento, cambios de comportamiento, casos positivos, situaciones sospechosas reportadas, denuncias, incidentes relacionados con corrupción o delitos del comercio internacional y efectividad de los controles implementados.</t>
  </si>
  <si>
    <t>Norma BASC 6.1, 8.1 y 9.1</t>
  </si>
  <si>
    <t>¿El informe de seguimiento concluye si los riesgos de seguridad se materializaron?</t>
  </si>
  <si>
    <t>OPORTUNIDAD DE MEJORA: El indicador de eficacia de la gestión del riesgo reportó 100 % de cumplimiento a mayo de 2026, con seguimiento mensual. Sin embargo, el informe no permite concluir expresamente si los riesgos de seguridad se materializaron, cuántos eventos o alertas se presentaron, cuáles controles fueron eficaces o insuficientes y qué decisiones se adoptaron. Se recomienda incorporar esta conclusión en cada periodo evaluado.</t>
  </si>
  <si>
    <t>Norma BASC 6.3 y 8.1 / Estándar 6.0.1, 3.1 y 5.1</t>
  </si>
  <si>
    <t>¿Los cambios tecnológicos u operativos que afectan la seguridad generan evaluación previa y actualización de los riesgos y controles?</t>
  </si>
  <si>
    <t>Se evidenció el flujo de gestión del cambio por la implementación del sistema SPC para control de acceso. La actividad de inspección asociada, creada el 01/06/2025, continuaba en curso. Se recomienda cerrar la trazabilidad del cambio verificando su incorporación en la matriz de riesgos, los controles implementados, los responsables, las pruebas efectuadas y la medición de los resultados.</t>
  </si>
  <si>
    <t>Norma BASC 6.1, 7.1.3 y 8.1 / Estándar 6.0.1, 5.2.3</t>
  </si>
  <si>
    <t>¿Las inspecciones de seguridad cubren perímetro, accesos, infraestructura, embarcaciones, equipos y demás puntos críticos con criterios actualizados?</t>
  </si>
  <si>
    <t>Se evidenció inspección de seguridad del 10/07/2026, en la cual se registró la cerca eléctrica desmontada; sin embargo, no se identificó la novedad del portón. Se recomienda actualizar y fortalecer la lista de inspección para cubrir de manera específica perímetro, portón, cerramientos, accesos, cámaras, iluminación, llaves, infraestructura y embarcaciones, y asegurar el seguimiento hasta el cierre de cada novedad.</t>
  </si>
  <si>
    <t>Norma BASC 6.1, 7.1.3 y 8.1 / Estándar 6.0.1, 5.1 y 5.2</t>
  </si>
  <si>
    <t>¿Los dispositivos y barreras físicas del acceso principal se mantienen operativos y, cuando presentan fallas, se aplican controles compensatorios y se gestiona oportunamente su reparación?</t>
  </si>
  <si>
    <t>Al momento de la auditoría se evidenció que el mecanismo de cierre automático del portón de la entrada principal se encontraba averiado, razón por la cual el portón permanecía abierto. Se verificaron gestiones para su mantenimiento y reparación. Mientras se restablece su funcionamiento, la organización mantiene controles compensatorios mediante vigilancia permanente, autorización y verificación de ingresos y monitoreo por CCTV. La condición debe permanecer bajo seguimiento hasta verificar la reparación y el funcionamiento efectivo del cierre automático.</t>
  </si>
  <si>
    <t>Norma BASC 7.2.4 y 8.1 / Estándar 6.0.1, 5.1 y 5.2.3</t>
  </si>
  <si>
    <t>¿Las novedades observadas diariamente por el guarda quedan registradas, comunicadas y sometidas a seguimiento?</t>
  </si>
  <si>
    <t>Aunque el servicio de vigilancia realiza controles sobre el ingreso de personas, paquetes, algunos vehículos y demás condiciones de seguridad e infraestructura, se recomienda implementar un registro diario de novedades que permita consolidar de manera uniforme las situaciones presentadas durante cada turno.
El registro debería incluir, como mínimo, las fallas detectadas, intentos de acceso no autorizado, daños en la infraestructura o equipos, paquetes u objetos sospechosos, vehículos inspeccionados, activaciones de alarmas, situaciones fuera de lo habitual, comunicación realizada, responsable del tratamiento y estado de cierre.
La implementación de este registro fortalecería la trazabilidad del servicio de vigilancia, facilitaría el análisis de tendencias y permitiría identificar oportunamente situaciones que requieran acciones preventivas, correctivas o de mejora.</t>
  </si>
  <si>
    <t>Norma BASC 7.2.1 y 8.1 / Estándar 6.0.1, 5.1</t>
  </si>
  <si>
    <t>¿El procedimiento de control de acceso define el tratamiento aplicable a autoridades y demás ingresos que requieren atención prioritaria sin omitir controles de seguridad?</t>
  </si>
  <si>
    <t>El Procedimiento P-SGI-GROP-05 contiene los lineamientos generales de autorización, verificación y registro de ingresos.  No obstante, se recomienda complementar el procedimiento incorporando de manera más explícita el tratamiento aplicable a las visitas de autoridades, precisando el responsable de autorizar el ingreso, la verificación de identidad, el registro de entrada y salida, las áreas permitidas, el acompañamiento cuando corresponda y la forma de mantener los controles de seguridad sin generar demoras incompatibles con la naturaleza de la visita.
Este ajuste fortalecería la uniformidad de la actuación del personal de vigilancia y la trazabilidad de este tipo de ingresos.</t>
  </si>
  <si>
    <t>Norma BASC 5.3 y 8.1 / Estándar 6.0.1, 3.1 y 3.7</t>
  </si>
  <si>
    <t>¿Los indicadores permiten medir la materialización de los riesgos, la eficacia de los controles, los eventos reportados y las decisiones tomadas?</t>
  </si>
  <si>
    <t>El proceso mide la eficacia de la gestión del riesgo con base en el cumplimiento de actividades, con meta mayor o igual al 80 % y resultado de 100 % a mayo de 2026; también registra cumplimiento de la política de alcohol y drogas y reporte de situaciones sospechosas. No se evidenció una medición consolidada de los casos derivados de los riesgos identificados en la matriz. Se recomienda incluir materialización, alertas, tendencias, causas, controles que fallaron o resultaron eficaces y acciones adoptadas.</t>
  </si>
  <si>
    <t>Norma BASC 4.4 y 7.2.1 / Estándar 6.0.1, 1.1 y 1.2</t>
  </si>
  <si>
    <t>¿El proceso de Gestión de Compras se encuentra caracterizado y define objetivo, alcance, entradas, actividades, responsables, recursos, riesgos, controles, salidas e indicadores?</t>
  </si>
  <si>
    <t>Se evidenció la Caracterización del proceso de Compras C-SGI-CP-01, versión 21, del 24/06/2024. El documento define el proceso, sus actividades y controles; sin embargo, identifica como criterio el Estándar BASC 6.0.2. Durante la auditoría se confirmó que a BAUPRES le aplica el Estándar 6.0.1. Se requiere actualizar la caracterización y revisar los demás documentos del proceso para asegurar que la referencia normativa sea coherente con el certificado y con el alcance vigente.</t>
  </si>
  <si>
    <t>Lista de cahequeo auditoria inetrna BASC - Compras 2026(1).xlsx</t>
  </si>
  <si>
    <t>Norma BASC 6.1, 7.2.4 y 8.1 / Estándar 6.0.1, 1.2</t>
  </si>
  <si>
    <t>¿Cuando una fuente de consulta no está disponible, se identifica la novedad y se mantiene trazabilidad de la validación complementaria?</t>
  </si>
  <si>
    <t>En la consulta de Integral Consulting se registró indisponibilidad de algunas fuentes, incluida la consulta del RUT. Se recomienda dejar evidencia de la fuente no disponible, fecha, alcance de la novedad, validación alterna y nueva consulta cuando el servicio se restablezca, para cerrar completamente la debida diligencia.</t>
  </si>
  <si>
    <t>Norma BASC 6.1 y 8.1 / Estándar 6.0.1, 1.2</t>
  </si>
  <si>
    <t>¿Los resultados de las consultas son analizados y permiten determinar la aceptación, rechazo o aplicación de debida diligencia intensificada?</t>
  </si>
  <si>
    <t>La consulta de Integral Consulting presentó resultados medios y una alerta que requería análisis complementario. Al momento de la auditoría se había solicitado el concepto al Oficial de Cumplimiento, pero la respuesta aún no se encontraba disponible en el expediente. No debe aprobarse o cerrar la actualización del proveedor hasta conservar el concepto, la decisión y las condiciones de continuidad. En contraste, Vivac Seguridad sí contaba con concepto favorable frente a los resultados identificados.</t>
  </si>
  <si>
    <t>Norma BASC 6.1 y 8.1 / Estándar 6.0.1, 1.1 y 1.2</t>
  </si>
  <si>
    <t>¿La Cámara de Comercio y las consultas en listas se actualizan anualmente, de acuerdo con lo establecido en el Manual del SGI?</t>
  </si>
  <si>
    <t>La actualización 2026 de varios expedientes no se encontraba cerrada. Integral Consulting había remitido documentos por correo, pero la encuesta en Synergy aún no estaba finalizada; los pilotos prácticos no habían respondido completamente la actualización solicitada y la hoja de vida disponible de José Luis Lara Parra correspondía a 2020. Se requiere completar las actualizaciones con documentos vigentes, consultas, aprobación y fecha de cierre.</t>
  </si>
  <si>
    <t>Norma BASC 8.1 / Estándar 6.0.1, 1.1</t>
  </si>
  <si>
    <t>¿El desempeño del proveedor se evalúa con criterios definidos y los resultados son comunicados o utilizados para decisiones de continuidad?</t>
  </si>
  <si>
    <t>Al momento de la auditoría no se había ejecutado la evaluación de desempeño de proveedores correspondiente al periodo 2025. La organización indicó que el formato estaba siendo actualizado para incorporar un criterio ambiental; por ello, el último periodo completo disponible era 2024. Se requiere finalizar el formato, ejecutar la evaluación, comunicar los resultados y definir acciones antes del cierre del ciclo.</t>
  </si>
  <si>
    <t>Norma BASC 9.1, 9.2 y 9.3 / Estándar 6.0.1, 1.1 y 1.2</t>
  </si>
  <si>
    <t>¿Las desviaciones relacionadas con documentación, consultas, visitas, evaluaciones o desempeño generan acciones y seguimiento?</t>
  </si>
  <si>
    <t>En la auditoría interna de 2025 se había identificado una observación por falta de evidencia en la consulta de antecedentes de representantes legales y socios de proveedores críticos, tratada mediante el flujo Synergy 1223964. La revisión actual mostró avances, pero también actualizaciones incompletas y un concepto de Cumplimiento pendiente. Se recomienda evaluar expresamente la eficacia de la acción, refinar la definición de proveedor crítico y utilizar una lista de chequeo que consolide la composición legal y los controles aplicados. El universo informado de 115 proveedores representa aproximadamente 690 documentos por revisar.</t>
  </si>
  <si>
    <t>Norma BASC 6.1, 7.2.1 y 7.2.4 / Estándar 6.0.1, 1.1, 6.1 y 6.2</t>
  </si>
  <si>
    <t>¿El contrato del proveedor crítico de infraestructura y soporte de TI establece obligaciones específicas para proteger la información y los recursos tecnológicos de la organización?</t>
  </si>
  <si>
    <t>En la revisión del contrato suscrito con Jhonatan Castro Polo, proveedor de infraestructura y soporte de TI clasificado con criticidad alta, se identifica la oportunidad de fortalecer las obligaciones contractuales relacionadas con el SGCS BASC. El contrato podría precisar las condiciones aplicables a la confidencialidad y uso autorizado de la información, protección de datos, administración de usuarios y credenciales, restricciones de acceso, respaldo y recuperación de información, notificación de incidentes, prohibición de divulgación a terceros y devolución o eliminación segura de la información al finalizar la relación contractual. La incorporación de estas condiciones fortalecería el control sobre el acceso, tratamiento y protección de la información administrada por el proveedor.</t>
  </si>
  <si>
    <t>Norma BASC 7.1.2 y 7.2.4 / Estándar 6.0.1, 4.1.2</t>
  </si>
  <si>
    <t>¿La organización conserva fotografía, huellas o registros biométricos y demás elementos de identificación definidos para los cargos aplicables?</t>
  </si>
  <si>
    <t>La organización conserva soportes de identidad, fotografía, pruebas y estudios de seguridad; sin embargo, durante la auditoría no se evidenció un registro maestro de firmas de los empleados y contratistas. Los flujos de aprobación existentes no sustituyen un registro que permita validar de manera controlada las firmas utilizadas en documentos y operaciones. Se recomienda implementar y mantener actualizado este registro, con acceso restringido y trazabilidad de cambios.</t>
  </si>
  <si>
    <t>Norma BASC 6.1 y 7.1.2 / Estándar 6.0.1, 4.2</t>
  </si>
  <si>
    <t>¿Las capacitaciones BASC alcanzan a todo el personal expuesto, de acuerdo con la matriz de riesgos y las funciones del cargo?</t>
  </si>
  <si>
    <t>Durante la auditoría no se encontró disponible el registro que demostrara la capacitación en SARLAFT/LAFT/FPADM para el personal aplicable de BAUPRES. Se indicó que la actividad había sido realizada y que el soporte se entregaría posteriormente; no obstante, al cierre de la revisión la evidencia no estaba localizada ni incorporada en Synergy. Se requiere asegurar la cobertura de empleados y pilotos contratistas expuestos y conservar asistencia, evaluación y trazabilidad por participante.</t>
  </si>
  <si>
    <t>Norma BASC 7.2.4 / Estándar 6.0.1, 4.1.4</t>
  </si>
  <si>
    <t>¿El flujo de retiro se cierra únicamente cuando se han completado paz y salvo, devolución de elementos, cancelación de credenciales, comunicación a partes interesadas y cierre de accesos?</t>
  </si>
  <si>
    <t>El flujo de desvinculación de Sergio Huertas Brito contenía evidencia de cambio de claves y gestión de accesos en Siesa y Synergy; sin embargo, durante la auditoría se indicó que una actividad asignada al responsable de Sistemas aún no había sido cerrada formalmente. Se recomienda asegurar que las acciones tecnológicas se completen, documenten y cierren oportunamente antes de declarar finalizado el retiro.</t>
  </si>
  <si>
    <t>Norma BASC 5.3 y 8.1 / Estándar 6.0.1, 4.1 y 4.2</t>
  </si>
  <si>
    <t>¿El proceso mide y analiza sus indicadores de acuerdo con la periodicidad definida en la caracterización?</t>
  </si>
  <si>
    <t>Se revisaron los indicadores de 2025: evaluación del desempeño con resultado del 100 % —94,8 % del personal en desempeño excelente y 5,1 % en muy buen desempeño—, cobertura del programa de capacitación del 100 %, eficacia de capacitación del 99,2 %, verificación de antecedentes y estudios de seguridad. Al momento de la auditoría no se encontraba registrado el seguimiento de 2026. Aunque la medición es anual, debe documentarse el avance semestral previsto, el análisis y las acciones cuando existan desviaciones.</t>
  </si>
  <si>
    <t>Norma BASC 8.1 / Estándar 6.0.1, 4.1 y 4.2</t>
  </si>
  <si>
    <t>¿Los indicadores permiten evaluar selección, cierre de brechas, actualización de expedientes, cobertura de capacitación, eficacia de formación y desvinculación?</t>
  </si>
  <si>
    <t>El proceso dispone de indicadores de desempeño, cobertura y eficacia de capacitación, verificación de antecedentes y estudios de seguridad. Se recomienda complementar la medición con indicadores de oportunidad en la actualización de expedientes, cobertura por riesgo y cargo, cierre de brechas de competencia y cierre integral de desvinculaciones, para evaluar el aporte de Gestión Humana a la eficacia del SGCS BASC.</t>
  </si>
  <si>
    <t>Norma BASC 6.1, 7.1.3 y 8.1 / Estándar 6.0.1, 6.1 y 6.2</t>
  </si>
  <si>
    <t>¿La organización dispone de una matriz para identificar la criticidad de hardware, software y partes interesadas?</t>
  </si>
  <si>
    <t>Se evidenció la Matriz de Evaluación de Criticidad de Usuarios TIC F-SGI-GA-15, versión 01, de fecha 29/07/2023, la cual relaciona los perfiles de usuario, los accesos asignados a los sistemas de información y su nivel de criticidad según el rol desempeñado. Sin embargo, la matriz se limita a la evaluación de usuarios y accesos, y no incluye la identificación y valoración de la criticidad del hardware, el software como activo tecnológico ni las partes interesadas. Por lo anterior, se recomienda ampliar el alcance de la matriz para asegurar la identificación y priorización integral de los activos tecnológicos y las partes interesadas que soportan la operación y la seguridad de la información.</t>
  </si>
  <si>
    <t>Lista de chequeo Auditoria Interna BASC - Administrativo TI 2026(1).xlsx</t>
  </si>
  <si>
    <t>Norma BASC 6.1, 6.3 y 7.2.4 / Estándar 6.0.1, 6.1 y 6.2</t>
  </si>
  <si>
    <t>¿La actualización de la matriz F-SGI-GA-15 se encuentra completamente diligenciada, fechada, aprobada y trazable?</t>
  </si>
  <si>
    <t>La Matriz F-SGI-GA-15 conserva como fecha de elaboración, revisión y aprobación el 29/07/2023 y en el archivo aportado no se evidenció una fecha posterior de revisión o actualización. Se recomienda registrar la revisión vigente, los cambios realizados, los usuarios y sistemas incluidos o retirados, las aprobaciones y la fecha de entrada en vigor, para demostrar que la criticidad y los accesos permanecen actualizados.</t>
  </si>
  <si>
    <t>Norma BASC 7.2.4, 8.1, 9.1 y 9.3 / Estándar 6.0.1, 6.2</t>
  </si>
  <si>
    <t>¿El flujo de la prueba se cerró formalmente con evidencia de las correcciones y verificación de eficacia?</t>
  </si>
  <si>
    <t>Aunque se informó que las recomendaciones de la prueba fueron implementadas, el flujo H05 N.° 01.225.349 de BAUPRES permanecía en estado «En proceso» y no tenía diligenciadas las secciones de desarrollo, reunión de crítica, evidencias de apoyo, compromisos y cierre. Se requiere registrar las acciones ejecutadas para cada recomendación, adjuntar los soportes, verificar su eficacia, socializar los resultados y cerrar formalmente el flujo.</t>
  </si>
  <si>
    <t>Norma BASC 6.3, 7.2.4 y 8.1 / Estándar 6.0.1, 6.2</t>
  </si>
  <si>
    <t>¿La implementación de Wazuh y del nuevo servidor conserva alcance, responsables, activos incluidos, pruebas, riesgos y criterios de aceptación?</t>
  </si>
  <si>
    <t>Se identifica la oportunidad de asegurar que la implementación de Wazuh y la incorporación del nuevo servidor queden vinculadas al proceso formal de gestión del cambio, incluyendo alcance, activos monitoreados, responsables, reglas de alerta, pruebas de funcionamiento, tratamiento de incidentes, respaldo, fecha de entrada en operación y evaluación de eficacia.</t>
  </si>
  <si>
    <t>Norma BASC 5.3 y 8.1 / Estándar 6.0.1, 6.1 y 6.2</t>
  </si>
  <si>
    <t>¿Los indicadores permiten evaluar el impacto de TI sobre la seguridad del SGCS BASC?</t>
  </si>
  <si>
    <t>Se identifica la oportunidad de fortalecer los indicadores del proceso mediante mediciones sobre incidentes materializados, intentos de acceso no autorizado, phishing o smishing reportados, equipos sin actualización, cumplimiento de respaldos, pruebas de restauración, disponibilidad de sistemas críticos, vulnerabilidades detectadas y cerradas, tiempo de respuesta y eficacia de las acciones implementadas.</t>
  </si>
  <si>
    <t>NO CONFORMIDADES IDENTIFICADAS</t>
  </si>
  <si>
    <t>FORTALEZAS IDENTIFICADAS</t>
  </si>
  <si>
    <t>Norma BASC 4.1, 4.2, 5.3 y 6.1</t>
  </si>
  <si>
    <t>¿La planeación estratégica integra el contexto, las partes interesadas, los objetivos, los riesgos y las oportunidades?</t>
  </si>
  <si>
    <t>El Procedimiento Gerencial P-SGI-PRG-01, versión 04, del 24/11/2025, integra el contexto interno y externo, las partes interesadas, la estructura de procesos, los objetivos, los riesgos, las oportunidades y la revisión por la gerencia. Su aplicación se evidenció en la Planeación Estratégica DE-SGI-PRG-14, la identificación de partes interesadas DE-SGI-PRG-06 y los flujos de Synergy.</t>
  </si>
  <si>
    <t>Norma BASC 6.2 y 7.2.4</t>
  </si>
  <si>
    <t>¿La organización dispone de alertas para gestionar oportunamente los vencimientos legales y reglamentarios?</t>
  </si>
  <si>
    <t>Se evidenció el sistema de alertas en Synergy para el seguimiento del vencimiento de licencias y demás documentos. Para la licencia del piloto José Luis Lara Parra se verificó alerta, radicado del trámite y consulta en la fuente de DIMAR.</t>
  </si>
  <si>
    <t>Norma BASC 7.2.4 y 8.1 / Estándar 6.0.1, 1.1 y 1.2</t>
  </si>
  <si>
    <t>¿La organización puede relacionar al solicitante del servicio, la operación, el piloto práctico y los registros generados?</t>
  </si>
  <si>
    <t>La muestra MAPLE WISDOM permitió relacionar al cliente LBH, el piloto José Luis Lara Parra, las cuatro maniobras ejecutadas entre el 23 y el 25/04/2026, los informes de piloto, PILRED y Amura PilotPRO.</t>
  </si>
  <si>
    <t>Norma BASC 8.3.2 y 9.1</t>
  </si>
  <si>
    <t>¿Las salidas de la revisión por la dirección incluyen decisiones, oportunidades de mejora, necesidades de recursos y acciones?</t>
  </si>
  <si>
    <t>Las salidas de la revisión por la gerencia del 17/02/2026 quedaron documentadas en Synergy e incluyen decisiones, oportunidades de mejora, necesidades de recursos, responsables, compromisos y acciones de seguimiento.</t>
  </si>
  <si>
    <t>Norma BASC 7.2.1, 7.2.3 y 7.2.4 / Estándar 6.0.1, 6.1</t>
  </si>
  <si>
    <t>¿La documentación vigente se encuentra organizada y disponible para los usuarios autorizados?</t>
  </si>
  <si>
    <t>Synergy constituye el punto oficial compartido para la publicación y consulta de manuales, caracterizaciones, procedimientos, instructivos, planes, programas, formatos y registros aplicables a BAUPRES. La centralización y la capacidad de recuperación evidenciadas en el proceso correlacionado se trasladan como fortaleza del control documental transversal.</t>
  </si>
  <si>
    <t>¿La creación y modificación de documentos se gestiona mediante el procedimiento de Control de Documentos aplicable a BAUPRES?</t>
  </si>
  <si>
    <t>El control documental transversal se gestiona mediante un flujo de Synergy que contempla solicitud y justificación, revisión, aprobación, registro de cambios, actualización de versión y fecha, desactivación de la versión anterior y socialización.</t>
  </si>
  <si>
    <t>Norma BASC 7.2.3 y 7.2.4 / Estándar 6.0.1, 6.1</t>
  </si>
  <si>
    <t>¿Los permisos limitan la consulta y edición de documentos a las personas autorizadas?</t>
  </si>
  <si>
    <t>Los usuarios de BAUPRES consultan la documentación mediante permisos asignados en Synergy y no disponen de acceso directo de edición a los documentos originales del sistema. La gestión de usuarios y el bloqueo de accesos reducen el riesgo de modificación o eliminación no autorizada; este control se mantiene como fortaleza.</t>
  </si>
  <si>
    <t>Norma BASC 8.2.2</t>
  </si>
  <si>
    <t>¿Existe un programa de auditorías para 2026 aprobado y disponible?</t>
  </si>
  <si>
    <t>Se verificó en Synergy el Programa de Auditoría 2026, flujo 1478290, generado el 21/06/2026. Incluye nueve procesos de la sede Santa Marta, los criterios de la Norma y del Estándar BASC versión 6.0.1, objetivos, alcance, responsables y programación. La centralización facilita su actualización, publicación y seguimiento.</t>
  </si>
  <si>
    <t>Norma BASC 8.1 y 9.1</t>
  </si>
  <si>
    <t>¿El proceso mide la proactividad del sistema de gestión?</t>
  </si>
  <si>
    <t>FORTALEZA: Se evidenció el indicador de proactividad del Sistema de Gestión Integrado. En 2025 se generaron 33 acciones preventivas, de mejora y de gestión del cambio sobre un total de 88 acciones; el resultado reportado fue 36 %, superior a la meta de 15 %, lo que demuestra capacidad para promover acciones anticipadas y de mejora.</t>
  </si>
  <si>
    <t>Norma BASC 7.2.4, 8.1 y 9.1</t>
  </si>
  <si>
    <t>¿Synergy permite reconstruir auditorías, hallazgos, acciones, revisiones y cierres?</t>
  </si>
  <si>
    <t>Durante la auditoría se consultaron en Synergy el Programa de Auditoría 2026, el plan e informe de 2025, los flujos de acciones, las evaluaciones de auditores y los indicadores. La trazabilidad centralizada permitió reconstruir la planificación, los hallazgos, las acciones, los resultados y el seguimiento del proceso.</t>
  </si>
  <si>
    <t>Norma BASC 7.2.4 y 8.1 / Estándar 6.0.1, 3.8</t>
  </si>
  <si>
    <t>¿Es posible reconstruir integralmente un servicio desde la solicitud hasta su cierre, incluyendo clientes, personal, embarcaciones, horarios, controles y registros?</t>
  </si>
  <si>
    <t>La muestra MAPLE WISDOM permitió reconstruir el correo de ETA remitido por LBH, la solicitud del piloto conservada mediante WhatsApp, Puerto Drummond, la asignación de José Luis Lara Parra, el plan de gestión de fatiga, las embarcaciones Voyager, Arco, Merlina y Mística, el personal de apoyo y las cuatro maniobras ejecutadas entre el 23 y el 25/04/2026. La secuencia operacional quedó soportada en Amura PilotPRO, PILRED e informes de piloto; la formalización del canal de solicitud se registra separadamente como oportunidad de mejora.</t>
  </si>
  <si>
    <t>Norma BASC 6.1, 7.2.4 y 9.2 / Estándar 6.0.1, 3.7 y 3.8</t>
  </si>
  <si>
    <t>¿Las novedades, fallas, retrasos, incidentes o condiciones inseguras se registran, comunican y tratan oportunamente?</t>
  </si>
  <si>
    <t>Amura PilotPRO, PILRED, los informes de piloto y las bitácoras contemplan el registro de novedades e incidentes. En la muestra MAPLE WISDOM no se identificaron novedades operativas; la información disponible permitió verificar el cierre del servicio.</t>
  </si>
  <si>
    <t>Norma BASC 6.1 / Estándar 6.0.1, 3.8</t>
  </si>
  <si>
    <t>¿Solo personal autorizado participa en las maniobras, abordajes, traslados y actividades de amarre o desamarre?</t>
  </si>
  <si>
    <t>La asignación en Amura PilotPRO y los registros del proveedor identifican a las personas autorizadas que participaron en los traslados y maniobras. También se aplican controles de identificación, pertenencias, acceso portuario y seguimiento para pilotos, contratistas y terceros.</t>
  </si>
  <si>
    <t>Norma BASC 6.1 y 8.1 / Estándar 6.0.1, 3.1</t>
  </si>
  <si>
    <t>¿La matriz de riesgos se encuentra completamente diligenciada y justifica la aceptación de los riesgos residuales y la decisión de no formular planes de mejora?</t>
  </si>
  <si>
    <t>La gestión se encuentra soportada en la Caracterización de Administración del Riesgo C-SGI-GROP-01, versión 05 del 24/06/2026, y en la matriz diligenciada con riesgos, causas, consecuencias, controles, responsables, valoración inherente y residual, tratamiento y política de manejo. Para los riesgos operativos revisados la exposición residual se encuentra en niveles bajos o aceptables y se documenta la decisión de continuar los controles.</t>
  </si>
  <si>
    <t>¿La matriz cubre las amenazas de seguridad aplicables al proceso y demuestra la reducción del riesgo mediante controles?</t>
  </si>
  <si>
    <t>La matriz de riesgos actualizada el 01/07/2026 contempla amenazas de protección y controles físicos, tecnológicos y humanos. La revisión incluyó riesgos asociados con sabotaje, acceso no autorizado, ingreso de elementos ilícitos, extorsión, respuesta ante eventos e infraestructura física de seguridad, articulados con los controles operacionales del proceso.</t>
  </si>
  <si>
    <t>Norma BASC 6.1, 7.1.3 y 8.1 / Estándar 6.0.1, 5.1</t>
  </si>
  <si>
    <t>¿El acceso de empleados se administra por roles y el sistema impide o alerta los intentos no autorizados?</t>
  </si>
  <si>
    <t>FORTALEZA: Se evidenció la implementación del sistema SPC para el control de acceso por roles. Los empleados y pilotos utilizan código QR o tag y el sistema permite el ingreso únicamente a las zonas autorizadas, impide la apertura ante accesos no permitidos y genera alertas. La integración de controles físicos y tecnológicos fortalece la seguridad de BAUPRES.</t>
  </si>
  <si>
    <t>Norma BASC 7.1.3 y 8.1 / Estándar 6.0.1, 5.2</t>
  </si>
  <si>
    <t>¿La cobertura, almacenamiento, monitoreo y recuperación de las grabaciones de CCTV se encuentran definidos?</t>
  </si>
  <si>
    <t>Se cuenta con 35 cámaras para monitorear instalaciones, perímetro y embarcaciones fondeadas, con cobertura aproximada del 60 % del perímetro y 95 % de los puntos críticos. Se dispone de dos DVR: uno en la garita principal con 22 cámaras y conservación aproximada de 30 días, y otro en la oficina de seguridad con 13 cámaras. El sistema es monitoreado por el guarda y los Directores de Seguridad.</t>
  </si>
  <si>
    <t>Norma BASC 6.1 y 7.1.3 / Estándar 6.0.1, 3.7</t>
  </si>
  <si>
    <t>¿El proceso mantiene disponibilidad y medios de comunicación para atender eventos de seguridad durante las 24 horas?</t>
  </si>
  <si>
    <t>El Director de Seguridad está disponible las 24 horas para atender accidentes o actividades sospechosas. Se cuenta con Directorio para Emergencias F-GR-04, radios y celulares para los patrones, radio base para comunicación con embarcaciones y línea celular para los guardas. La disponibilidad y diversidad de canales constituyen una fortaleza del proceso.</t>
  </si>
  <si>
    <t>Norma BASC 4.4, 6.1 y 8.1 / Estándar 6.0.1, 3.1, 3.7, 5.1, 5.2, 6.1 y 6.2</t>
  </si>
  <si>
    <t>¿La Administración del Riesgo se articula con Gestión Humana, Compras, Operaciones, Mantenimiento, Gestión Documental, Gestión de Mejora y TI?</t>
  </si>
  <si>
    <t>La auditoría evidenció una articulación transversal: Gestión Humana ejecuta controles de confiabilidad y capacitación; Compras gestiona terceros críticos; Operaciones realiza preoperacionales y reporta novedades; Mantenimiento protege equipos e infraestructura; Gestión Documental conserva registros; Gestión de Mejora administra acciones; y TI soporta SPC, CCTV, usuarios y seguridad de la información. La integración de controles físicos, humanos, documentales y tecnológicos constituye una fortaleza del SGCS BASC.</t>
  </si>
  <si>
    <t>¿La planeación y asignación del servicio permite reconstruir la trazabilidad de la solicitud, la nave, el cliente, el piloto, las maniobras, las fechas y los registros generados?</t>
  </si>
  <si>
    <t>Durante la auditoría se realizó un ejercicio de trazabilidad del servicio prestado a la motonave MAPLE WISDOM, solicitado por LBH Colombia S.A.S. y con Bunge S.A. como tercero de facturación. La nave arribó a Puerto Drummond el 23/04/2026 y zarpó el 25/04/2026. Mediante Amura PilotPRO, PILRED y los informes de piloto se relacionaron la solicitud, la programación y asignación del piloto práctico José Luis Lara Parra, las cuatro maniobras ejecutadas, las fechas y los registros generados. El ejercicio permitió reconstruir de manera integral la trazabilidad del servicio.</t>
  </si>
  <si>
    <t>Lista de chequeo Auditoria interna BASC - Planeación del servicio.xlsx</t>
  </si>
  <si>
    <t>Norma BASC 4.4, 6.1 y 8.1 / Estándar 6.0.1, 1.1, 1.2, 5.1 y 6.1</t>
  </si>
  <si>
    <t>¿Gestión de Compras se articula con Seguridad, Gestión Humana, Mantenimiento, Operaciones, TI, Cumplimiento y Gestión Documental?</t>
  </si>
  <si>
    <t>La auditoría evidenció articulación entre Compras, Dirección Administrativa, Seguridad, Cumplimiento, Gestión Humana, Operaciones, Almacén y Gestión Documental. Esta interacción permitió verificar criticidad, documentos, beneficiarios finales, consultas, conceptos, compromisos, estudios y evaluaciones de proveedores y contratistas.</t>
  </si>
  <si>
    <t>Norma BASC 7.2.1 y 7.2.4 / Estándar 6.0.1, 4.1.2 y 4.1.3</t>
  </si>
  <si>
    <t>¿Cada trabajador cuenta con una historia laboral electrónica completa, organizada, protegida y recuperable en Synergy?</t>
  </si>
  <si>
    <t>Synergy permitió reconstruir la muestra de Cristian Llinaz desde la solicitud de personal del 04/05/2026 hasta las verificaciones, pruebas, estudio de seguridad, inducción del 20/05/2026 y entrega de celular, computador portátil y carné del 23/06/2026. La centralización facilita la consulta, protección y recuperación del expediente.</t>
  </si>
  <si>
    <t>Norma BASC 7.2.4 y 8.1 / Estándar 6.0.1, 4.1 y 4.2</t>
  </si>
  <si>
    <t>¿La organización puede reconstruir integralmente el ciclo de vida laboral de las muestras seleccionadas?</t>
  </si>
  <si>
    <t>Las muestras de Cristian Llinaz y Sergio Huertas Brito permitieron reconstruir la solicitud, perfil, verificaciones, pruebas, estudio de seguridad, inducción, entrega de políticas y equipos, comunicación del retiro, destrucción del carné y gestión de accesos. Synergy integra los soportes y acciones del ciclo laboral y facilita la identificación de pendientes.</t>
  </si>
  <si>
    <t>Norma BASC 5.4 y 7.1.2 / Estándar 6.0.1, 6.1 y 6.2</t>
  </si>
  <si>
    <t>¿Las responsabilidades de la Dirección Administrativa, el proveedor de TI y los usuarios se encuentran claramente definidas?</t>
  </si>
  <si>
    <t>FORTALEZA: La Matriz de Evaluación de Criticidad de Usuarios TIC F-SGI-GA-15, versión 01, del 29/07/2023, define responsabilidades con enfoque RACI. Elabora Jhonatan Castro Polo, Ingeniero de Sistemas; revisa Ingrid Botero Osorio, Directora Administrativa; y aprueba Claudia Arboleda Valenzuela, Gerente Administrativa y Comercial. Esta asignación facilita la identificación de responsables, aprobadores y usuarios consultados.</t>
  </si>
  <si>
    <t>Norma BASC 6.1 y 7.1.3 / Estándar 6.0.1, 6.2</t>
  </si>
  <si>
    <t>¿La organización evita compartir de manera general las claves de sus redes y asigna responsabilidad individual sobre la conexión utilizada?</t>
  </si>
  <si>
    <t>La organización informó que, cuando se requiere compartir internet mediante dispositivos móviles, se utiliza una modalidad en la que cada usuario es responsable de la clave de acceso de su equipo, evitando divulgar de manera general la contraseña de la red Wi-Fi corporativa. Esta práctica fortalece la responsabilidad individual y limita la exposición de credenciales de red.</t>
  </si>
  <si>
    <t>Norma BASC 7.1.3, 7.2.4 y 8.1 / Estándar 6.0.1, 6.1 y 6.2</t>
  </si>
  <si>
    <t>¿La organización realiza respaldos de la información crítica mediante medios complementarios?</t>
  </si>
  <si>
    <t>Se confirmó que la información del DPA se respalda en Google Drive y en un servidor; adicionalmente, Synergy dispone de copias automáticas. La combinación de respaldos en plataforma, nube y servidor reduce la dependencia de un único medio y fortalece la disponibilidad de la información.</t>
  </si>
  <si>
    <t>Norma BASC 7.1.1, 7.1.3 y 8.1 / Estándar 6.0.1, 6.1 y 6.2</t>
  </si>
  <si>
    <t>¿La organización proporciona capacidad de almacenamiento suficiente para respaldar a los usuarios críticos?</t>
  </si>
  <si>
    <t>Se adquirió y puso en funcionamiento un servidor de almacenamiento con capacidad de 4 TB para respaldar la información de los usuarios críticos. Al momento de recibirse la evidencia complementaria, el servidor llevaba aproximadamente una semana configurado y activo. La inversión preventiva en infraestructura de respaldo constituye una fortaleza.</t>
  </si>
  <si>
    <t>Norma BASC 6.1, 8.1 y 9.1 / Estándar 6.0.1, 6.2</t>
  </si>
  <si>
    <t>¿La organización realiza pruebas periódicas de vulnerabilidad sobre sus activos digitales?</t>
  </si>
  <si>
    <t>Se evidenció el flujo H05 Acta de Simulacros y Pruebas de Vulnerabilidad N.° 01.225.349 de BAUPRES. La prueba se ejecutó de forma remota el 20/07/2025 sobre el portal https://www.bauprespilotos.com/, con participación de Jhonatan Castro Polo, para evaluar la exposición real frente a amenazas externas, en cumplimiento del Plan de Contingencia Informática PL-GA-01 y el Procedimiento P-GA-06.</t>
  </si>
  <si>
    <t>Norma BASC 6.1 y 8.1 / Estándar 6.0.1, 6.2</t>
  </si>
  <si>
    <t>¿La prueba utiliza una metodología controlada, no destructiva y capaz de generar resultados técnicos?</t>
  </si>
  <si>
    <t>La prueba utilizó un workflow automatizado en n8n para revisar cabeceras HTTP, cookies, configuraciones, código HTML y JavaScript público. Los resultados fueron procesados mediante agentes de inteligencia artificial para clasificar riesgos y generar recomendaciones. El ejercicio fue no invasivo, sin explotación destructiva de vulnerabilidades, y remitió el informe a los responsables técnicos y de gestión.</t>
  </si>
  <si>
    <t>Norma BASC 6.1, 7.1.2 y 8.1 / Estándar 6.0.1, 4.2 y 6.2</t>
  </si>
  <si>
    <t>¿La organización combina pruebas técnicas con ejercicios de phishing e ingeniería social?</t>
  </si>
  <si>
    <t>Entre 2022 y 2024 se realizaron ejercicios de phishing e ingeniería social dirigidos al personal. En 2025 la metodología evolucionó hacia una prueba técnica sobre el portal de BAUPRES, y para 2026 se informó la programación de un nuevo ejercicio de suplantación de sitios y robo de identidad. La combinación de controles humanos y técnicos fortalece la cultura preventiva.</t>
  </si>
  <si>
    <t>Norma BASC 6.1, 6.3, 7.1.1 y 7.1.3 / Estándar 6.0.1, 6.2</t>
  </si>
  <si>
    <t>¿La organización desarrolla mecanismos preventivos para monitorear equipos y detectar vulnerabilidades antes de que sean críticas?</t>
  </si>
  <si>
    <t>La organización adelanta la implementación de Wazuh con activación proyectada para finales de agosto de 2026. Al momento de recibirse la evidencia, se encontraba en la etapa final de configuración de servidores y se había autorizado la adquisición de un servidor físico. El proyecto busca incorporar más equipos al monitoreo y detectar vulnerabilidades antes de que evolucionen a eventos críticos. La asignación de recursos y el enfoque preventivo constituyen una fortaleza.</t>
  </si>
  <si>
    <t>BASE CONSOLIDADA – AUDITORÍA INTERNA BASC BAUPRES 2026</t>
  </si>
  <si>
    <t>Tema específico</t>
  </si>
  <si>
    <t>Fila origen</t>
  </si>
  <si>
    <t>Norma BASC 4.4 y 5.1</t>
  </si>
  <si>
    <t>Norma BASC 4.4 – Enfoque de procesos
Norma BASC 5.1 – Liderazgo y compromiso</t>
  </si>
  <si>
    <t>¿La Planeación Estratégica se encuentra integrada al SGCS BASC y orienta los demás procesos de la organización?</t>
  </si>
  <si>
    <t>Se evidenció el Procedimiento Gerencial P-SGI-PRG-01, versión 04, del 24/11/2025. El documento establece la metodología para analizar el contexto interno y externo, identificar y revisar las partes interesadas, estructurar e integrar los procesos y desarrollar la revisión por la gerencia. Su aplicación se articula con el Manual del Sistema de Gestión Integrado M-SGI-PRG-01, versión 17, y con los registros administrados en Synergy.</t>
  </si>
  <si>
    <t>Norma BASC 4.1 y 6.1</t>
  </si>
  <si>
    <t>Norma BASC 4.1 – Comprensión de la empresa y de su contexto
Norma BASC 6.1 – Gestión del riesgo</t>
  </si>
  <si>
    <t>¿La organización identifica y revisa los factores internos y externos que pueden afectar el SGCS BASC?</t>
  </si>
  <si>
    <t>Se evidenció el análisis del contexto interno y externo de BAUPRES mediante la Planeación Estratégica DE-SGI-PRG-14 y la matriz DOFA actualizada el 15/05/2026. El Procedimiento Gerencial P-SGI-PRG-01, versión 04, del 24/11/2025, establece su revisión como entrada para la planeación, la gestión de riesgos y la revisión por la gerencia.</t>
  </si>
  <si>
    <t>Norma BASC 4.2</t>
  </si>
  <si>
    <t>Norma BASC 4.2 – Comprensión de las necesidades y expectativas de las partes interesadas</t>
  </si>
  <si>
    <t>¿La organización identifica las partes interesadas pertinentes y los requisitos aplicables al SGCS BASC?</t>
  </si>
  <si>
    <t>Se evidenció el documento Identificación de Partes Interesadas DE-SGI-PRG-06, versión 06, en el cual se determinan las partes interesadas pertinentes del SGI, sus necesidades, expectativas, requisitos y mecanismos de seguimiento. Esta información es considerada por el Procedimiento Gerencial P-SGI-PRG-01 como entrada para la planeación y la revisión por la gerencia.</t>
  </si>
  <si>
    <t>Norma BASC 4.3 y 7.2.2</t>
  </si>
  <si>
    <t>Norma BASC 4.3 – Determinación del alcance
Norma BASC 7.2.2 – Manual del SGCS BASC</t>
  </si>
  <si>
    <t>¿El alcance del SGCS BASC se encuentra documentado y corresponde con los servicios prestados?</t>
  </si>
  <si>
    <t>El Manual M-SGI-PRG-01, versión 17, define el alcance del SGCS BASC para los servicios de pilotos prácticos y otras operaciones portuarias en Santa Marta, Colombia.</t>
  </si>
  <si>
    <t>Norma BASC 4.4</t>
  </si>
  <si>
    <t>Norma BASC 4.4 – Enfoque de procesos</t>
  </si>
  <si>
    <t>¿La organización dispone de un mapa de procesos que permita identificar la interacción de Planeación Estratégica con los demás procesos?</t>
  </si>
  <si>
    <t>Se evidenció el Mapa de Procesos DE-SGI-PRG-13, que identifica los procesos gerenciales, de prestación del servicio y de apoyo, así como sus interacciones. El Procedimiento Gerencial P-SGI-PRG-01, versión 04, del 24/11/2025, establece la estructuración, articulación y seguimiento de los procesos dentro del SGI.</t>
  </si>
  <si>
    <t>Norma BASC 5.1</t>
  </si>
  <si>
    <t>Norma BASC 5.1 – Liderazgo y compromiso</t>
  </si>
  <si>
    <t>¿La Alta Dirección demuestra liderazgo y compromiso con el SGCS BASC?</t>
  </si>
  <si>
    <t>La Alta Dirección lidera la aplicación del Procedimiento Gerencial P-SGI-PRG-01, aprueba las políticas, objetivos, programas, matrices, planes y recursos del SGI y participa en la revisión por la gerencia. Los flujos de Synergy permiten identificar las aprobaciones, decisiones, responsables y compromisos.</t>
  </si>
  <si>
    <t>Norma BASC 5.2</t>
  </si>
  <si>
    <t>Norma BASC 5.2 – Política de gestión en control y seguridad</t>
  </si>
  <si>
    <t>¿La organización cuenta con una política integrada apropiada al propósito, contexto y riesgos del SGCS BASC?</t>
  </si>
  <si>
    <t>Se evidenció la Política Integrada del SGI, controlada como directriz organizacional y orientada al cumplimiento legal, la prevención de actividades ilícitas, la seguridad, la calidad y la mejora continua.</t>
  </si>
  <si>
    <t>¿La política se encuentra comunicada, disponible y comprendida por las partes pertinentes?</t>
  </si>
  <si>
    <t>La política se encuentra publicada en Synergy y su comunicación se articula con la inducción, reinducción, capacitación y demás mecanismos internos definidos por la organización.</t>
  </si>
  <si>
    <t>Norma BASC 5.4</t>
  </si>
  <si>
    <t>Norma BASC 5.4 – Responsabilidad y autoridad en la organización</t>
  </si>
  <si>
    <t>¿Las responsabilidades y autoridades para la dirección y mantenimiento del SGCS BASC se encuentran definidas?</t>
  </si>
  <si>
    <t>El Manual del SGI, la estructura organizacional y las descripciones de funciones establecen responsabilidades para la Alta Dirección, la Dirección Administrativa, el Gerente de Operaciones y Seguridad, los líderes de proceso y demás responsables del sistema.</t>
  </si>
  <si>
    <t>Norma BASC 5.3 y 8.1</t>
  </si>
  <si>
    <t>Norma BASC 5.3 – Objetivos del SGCS BASC
Norma BASC 8.1 – Seguimiento, medición, análisis y evaluación</t>
  </si>
  <si>
    <t>¿La organización ha establecido objetivos medibles y coherentes con la política y los riesgos del SGCS BASC?</t>
  </si>
  <si>
    <t>Se evidenciaron 13 objetivos corporativos y de proceso articulados con la política, el contexto, las partes interesadas, los riesgos y la prestación del servicio. Su seguimiento se realiza mediante los indicadores definidos en Synergy y es presentado a la Alta Dirección en la revisión gerencial.</t>
  </si>
  <si>
    <t>¿Los objetivos e indicadores cuentan con responsables, metas, periodicidad, medición y análisis?</t>
  </si>
  <si>
    <t>Se evidenció el seguimiento de 76 indicadores asociados con los procesos y objetivos del SGI. Los registros en Synergy relacionan responsable, meta, periodicidad, resultado, análisis y acciones; sus resultados son presentados en comité de gerencia y en la revisión gerencial semestral.</t>
  </si>
  <si>
    <t>Norma BASC 4.1 – Comprensión de la empresa y de su contexto
Norma BASC 4.2 – Comprensión de las necesidades y expectativas de las partes interesadas
Norma BASC 5.3 – Objetivos del SGCS BASC
Norma BASC 6.1 – Gestión del riesgo</t>
  </si>
  <si>
    <t>Norma BASC 6.1</t>
  </si>
  <si>
    <t>Norma BASC 6.1 – Gestión del riesgo</t>
  </si>
  <si>
    <t>¿La organización dispone de una metodología para identificar, analizar, evaluar y tratar los riesgos y oportunidades?</t>
  </si>
  <si>
    <t>Se evidenció el Procedimiento de Gestión del Riesgo P-SGI-GROP-01, versión 04, fecha 19/07/2025, y la matriz de riesgos actualizada el 01/07/2026.</t>
  </si>
  <si>
    <t>Norma BASC 6.1 y 8.1</t>
  </si>
  <si>
    <t>Norma BASC 6.1 – Gestión del riesgo
Norma BASC 8.1 – Seguimiento, medición, análisis y evaluación</t>
  </si>
  <si>
    <t>¿La planeación incorpora controles, responsables, seguimiento e indicadores para los riesgos identificados?</t>
  </si>
  <si>
    <t>Las matrices relacionan causas, consecuencias, controles, responsables, valoración inherente y residual y acciones de seguimiento. Los resultados se utilizan para orientar actividades y decisiones del SGI.</t>
  </si>
  <si>
    <t>Norma BASC 6.2 – Requisitos legales y de otra índole
Norma BASC 7.2.4 – Control de registros</t>
  </si>
  <si>
    <t>¿La organización identifica los requisitos legales y de otra índole aplicables a sus actividades y al SGCS BASC?</t>
  </si>
  <si>
    <t>Se evidenció el Procedimiento de Identificación y Actualización de Requisitos Legales y Otros P-SGI-GA-01, versión 06, fecha 18/11/2024, el cual incluye a DIMAR como fuente de consulta.</t>
  </si>
  <si>
    <t>Norma BASC 6.2 y 8.1</t>
  </si>
  <si>
    <t>Norma BASC 6.2 – Requisitos legales y de otra índole
Norma BASC 8.1 – Seguimiento, medición, análisis y evaluación</t>
  </si>
  <si>
    <t>¿La matriz de requisitos legales permite verificar la vigencia, aplicabilidad, responsable, cumplimiento y evidencia asociada?</t>
  </si>
  <si>
    <t>La matriz contiene requisitos aplicables a la actividad de practicaje y otros requisitos del SGI. El procedimiento establece actualización mensual y evaluación semestral.</t>
  </si>
  <si>
    <t>Norma BASC 6.2 – Requisitos legales y de otra índole
Norma BASC 7.2.4 – Control de registros
Norma BASC 8.1 – Seguimiento, medición, análisis y evaluación</t>
  </si>
  <si>
    <t>Norma BASC 4.2, 6.1 y 7.2.1 / Estándar 6.0.1, 1.1 y 1.2</t>
  </si>
  <si>
    <t>Norma BASC 4.2 – Comprensión de las necesidades y expectativas de las partes interesadas
Norma BASC 6.1 – Gestión del riesgo
Norma BASC 7.2.1 – Generalidades
Estándar 6.0.1, 1.1 – Gestión de Asociados de Negocio
Estándar 6.0.1, 1.2 – Prevención del Lavado de Activos y Financiamiento del Terrorismo</t>
  </si>
  <si>
    <t>¿La organización cuenta con criterios documentados para seleccionar, vincular, evaluar y hacer seguimiento a los clientes y demás asociados de negocio?</t>
  </si>
  <si>
    <t>Se evidenciaron el listado de clientes, la Matriz de Riesgo de Clientes Críticos F-SGI-PRG-05, versión 01, fecha 22/09/2022, y los lineamientos documentados para el conocimiento, vinculación y seguimiento de los clientes.</t>
  </si>
  <si>
    <t>Norma BASC 7.3 – Toma de conciencia
Norma BASC 7.4 – Comunicación
Estándar 6.0.1, 1.1 – Gestión de Asociados de Negocio</t>
  </si>
  <si>
    <t>Norma BASC 6.1 y 6.2 / Estándar 6.0.1, 1.1</t>
  </si>
  <si>
    <t>Norma BASC 6.1 – Gestión del riesgo
Norma BASC 6.2 – Requisitos legales y de otra índole
Estándar 6.0.1, 1.1 – Gestión de Asociados de Negocio</t>
  </si>
  <si>
    <t>¿La metodología para determinar la criticidad de los clientes considera criterios, ponderaciones, escalas, rangos y niveles de riesgo?</t>
  </si>
  <si>
    <t>Se evidenció la Matriz de Riesgo de Clientes Críticos F-SGI-PRG-05, versión 01, fecha 22/09/2022. Durante la auditoría se presentaron los criterios y resultados de clasificación de los clientes.</t>
  </si>
  <si>
    <t>Norma BASC 6.2 y 7.2.4 / Estándar 6.0.1, 1.1</t>
  </si>
  <si>
    <t>Norma BASC 6.2 – Requisitos legales y de otra índole
Norma BASC 7.2.4 – Control de registros
Estándar 6.0.1, 1.1 – Gestión de Asociados de Negocio</t>
  </si>
  <si>
    <t>¿Antes de la vinculación se verifica la existencia legal, representación, actividad económica y demás información definida por la organización?</t>
  </si>
  <si>
    <t>Los lineamientos de vinculación establecen la revisión del formulario, Cámara de Comercio, RUT, composición societaria y demás soportes legales y tributarios definidos para el conocimiento del cliente.</t>
  </si>
  <si>
    <t>Norma BASC 6.1 y 7.2.4 / Estándar 6.0.1, 1.1</t>
  </si>
  <si>
    <t>Norma BASC 6.1 – Gestión del riesgo
Norma BASC 7.2.4 – Control de registros
Estándar 6.0.1, 1.1 – Gestión de Asociados de Negocio</t>
  </si>
  <si>
    <t>¿La organización verifica la autenticidad y vigencia de la certificación BASC declarada por el asociado de negocio?</t>
  </si>
  <si>
    <t>La debida diligencia contempla la verificación de la certificación BASC cuando el cliente declara encontrarse certificado, mediante el certificado y la consulta en la fuente autorizada.</t>
  </si>
  <si>
    <t>Norma BASC 8.1 y 7.2.4 / Estándar 6.0.1, 1.1</t>
  </si>
  <si>
    <t>Norma BASC 8.1 – Seguimiento, medición, análisis y evaluación
Norma BASC 7.2.4 – Control de registros
Estándar 6.0.1, 1.1 – Gestión de Asociados de Negocio</t>
  </si>
  <si>
    <t>¿Los clientes críticos no certificados cuentan con acuerdos o compromisos de seguridad y se verifica su cumplimiento?</t>
  </si>
  <si>
    <t>Los lineamientos de conocimiento y seguimiento contemplan acuerdos o compromisos de seguridad de acuerdo con la criticidad, certificación y nivel de riesgo del asociado de negocio.</t>
  </si>
  <si>
    <t>¿La organización evalúa periódicamente el desempeño y cumplimiento de seguridad de los clientes críticos?</t>
  </si>
  <si>
    <t>La metodología establece la actualización, reevaluación y seguimiento de los clientes de acuerdo con su criticidad y las condiciones de la relación comercial.</t>
  </si>
  <si>
    <t>Norma BASC 7.2.4 / Estándar 6.0.1, 1.1</t>
  </si>
  <si>
    <t>Norma BASC 7.2.4 – Control de registros
Estándar 6.0.1, 1.1 – Gestión de Asociados de Negocio</t>
  </si>
  <si>
    <t>¿La organización mantiene una lista actualizada de sus asociados de negocio?</t>
  </si>
  <si>
    <t>Se evidenció el listado de clientes y la Matriz de Riesgo de Clientes Críticos F-SGI-PRG-05, utilizados para identificar y clasificar los clientes incluidos en el alcance.</t>
  </si>
  <si>
    <t>¿La organización identifica y conserva la información de los beneficiarios finales de los asociados de negocio?</t>
  </si>
  <si>
    <t>Los lineamientos de conocimiento del cliente y el Manual SARLAFT establecen la identificación de la estructura societaria, socios y beneficiarios finales, según corresponda.</t>
  </si>
  <si>
    <t>Norma BASC 6.1, 6.2 y 7.2.1 / Estándar 6.0.1, 1.2</t>
  </si>
  <si>
    <t>Norma BASC 6.1 – Gestión del riesgo
Norma BASC 6.2 – Requisitos legales y de otra índole
Norma BASC 7.2.1 – Generalidades
Estándar 6.0.1, 1.2 – Prevención del Lavado de Activos y Financiamiento del Terrorismo</t>
  </si>
  <si>
    <t>¿La organización dispone de procedimientos documentados para prevenir el lavado de activos y el financiamiento del terrorismo?</t>
  </si>
  <si>
    <t>Se evidenció el Manual SARLAFT M-SGI-PRG-04, mediante el cual BAUPRES establece lineamientos, responsabilidades y controles para el conocimiento de contrapartes, la debida diligencia, las consultas en listas, el análisis de señales de alerta, la gestión d</t>
  </si>
  <si>
    <t>Norma BASC 5.4 y 7.2.4 / Estándar 6.0.1, 1.2</t>
  </si>
  <si>
    <t>Norma BASC 5.4 – Responsabilidad y autoridad en la organización
Norma BASC 7.2.4 – Control de registros
Estándar 6.0.1, 1.2 – Prevención del Lavado de Activos y Financiamiento del Terrorismo</t>
  </si>
  <si>
    <t>¿La organización ha designado un responsable para el cumplimiento de los procedimientos de prevención de LA/FT?</t>
  </si>
  <si>
    <t>Se evidenció el nombramiento de Helman Antonio Atencia Solano como Oficial de Cumplimiento mediante el Acta 044 del 29/05/2025. Es el responsable de orientar la aplicación del Manual SARLAFT M-SGI-PRG-04 y emitir concepto frente a las consultas, señales de alerta y debida diligencia que requieren escalamiento.</t>
  </si>
  <si>
    <t>Norma BASC 6.1 y 7.2.4 / Estándar 6.0.1, 1.2</t>
  </si>
  <si>
    <t>Norma BASC 6.1 – Gestión del riesgo
Norma BASC 7.2.4 – Control de registros
Estándar 6.0.1, 1.2 – Prevención del Lavado de Activos y Financiamiento del Terrorismo</t>
  </si>
  <si>
    <t>¿La debida diligencia permite conocer la identidad, existencia legal, actividad económica, estructura societaria y beneficiario final del asociado de negocio?</t>
  </si>
  <si>
    <t>El Manual SARLAFT M-SGI-PRG-04 y los lineamientos de selección establecen la recopilación y verificación de la identidad, existencia y representación legal, actividad económica, información tributaria, composición societaria, socios, representantes y beneficiarios finales del asociado de negocio.</t>
  </si>
  <si>
    <t>¿La organización verifica los antecedentes legales, penales, financieros y reputacionales de las personas definidas en el procedimiento?</t>
  </si>
  <si>
    <t>El Manual SARLAFT M-SGI-PRG-04 exige consultas en listas nacionales e internacionales y otras fuentes disponibles para la empresa, representantes, socios, beneficiarios finales y demás personas definidas, conservando fecha, resultado, responsable y concepto del Oficial de Cumplimiento cuando corresponda.</t>
  </si>
  <si>
    <t>Norma BASC 7.4 y 7.2.4 / Estándar 6.0.1, 1.2</t>
  </si>
  <si>
    <t>Norma BASC 7.4 – Comunicación
Norma BASC 7.2.4 – Control de registros
Estándar 6.0.1, 1.2 – Prevención del Lavado de Activos y Financiamiento del Terrorismo</t>
  </si>
  <si>
    <t>¿El procedimiento establece el análisis, escalamiento y reporte de operaciones inusuales o sospechosas?</t>
  </si>
  <si>
    <t>El Manual SARLAFT M-SGI-PRG-04 establece mecanismos para identificar, analizar, documentar, escalar y reportar operaciones inusuales o sospechosas al Oficial de Cumplimiento y, cuando corresponda, a las autoridades competentes.</t>
  </si>
  <si>
    <t>¿La organización verifica información disponible en gremios, asociaciones, autoridades u otras fuentes relacionadas con el asociado de negocio?</t>
  </si>
  <si>
    <t>La metodología prevista en el Manual SARLAFT M-SGI-PRG-04 permite utilizar certificaciones, registros, consultas en autoridades, gremios, asociaciones y demás fuentes autorizadas para complementar el conocimiento y la evaluación del asociado de negocio.</t>
  </si>
  <si>
    <t>Norma BASC 6.1 / Estándar 6.0.1, 1.2</t>
  </si>
  <si>
    <t>Norma BASC 6.1 – Gestión del riesgo
Estándar 6.0.1, 1.2 – Prevención del Lavado de Activos y Financiamiento del Terrorismo</t>
  </si>
  <si>
    <t>¿La metodología contempla el origen y destino de la operación o de los recursos como señal de alerta?</t>
  </si>
  <si>
    <t>El Manual SARLAFT M-SGI-PRG-04 incorpora el origen y destino de la operación y de los recursos como factores para analizar el nivel de exposición y determinar verificaciones o controles adicionales.</t>
  </si>
  <si>
    <t>¿La metodología contempla la frecuencia de las operaciones como señal de alerta?</t>
  </si>
  <si>
    <t>El Manual SARLAFT M-SGI-PRG-04 contempla la frecuencia de las operaciones y los cambios injustificados en el comportamiento esperado del asociado de negocio como factores para identificar operaciones inusuales.</t>
  </si>
  <si>
    <t>¿La metodología contempla el valor y la naturaleza de la operación o servicio como señal de alerta?</t>
  </si>
  <si>
    <t>El Manual SARLAFT M-SGI-PRG-04 contempla el valor, la naturaleza y la coherencia de la operación o del servicio frente al perfil y la actividad económica del asociado de negocio.</t>
  </si>
  <si>
    <t>¿La modalidad de la operación marítima o portuaria se considera dentro del análisis del asociado de negocio?</t>
  </si>
  <si>
    <t>El Manual SARLAFT M-SGI-PRG-04 considera el tipo de servicio, la modalidad de la operación marítima o portuaria, la jurisdicción y las demás condiciones relevantes de la relación comercial dentro del análisis de la contraparte.</t>
  </si>
  <si>
    <t>¿La forma de pago de la transacción se contempla como señal de alerta?</t>
  </si>
  <si>
    <t>El Manual SARLAFT M-SGI-PRG-04 establece la revisión de la forma de pago y su coherencia con la relación comercial, el perfil de la contraparte y la naturaleza del servicio.</t>
  </si>
  <si>
    <t>¿Las inconsistencias u omisiones en la información proporcionada se consideran señales de alerta?</t>
  </si>
  <si>
    <t>El Manual SARLAFT M-SGI-PRG-04 establece que las inconsistencias, omisiones, falta de soportes o resultados adversos deben analizarse y, cuando corresponda, escalarse al Oficial de Cumplimiento antes de aprobar o continuar la relación.</t>
  </si>
  <si>
    <t>¿Los requerimientos que se apartan de las condiciones normales de la relación se consideran señales de alerta?</t>
  </si>
  <si>
    <t>El Manual SARLAFT M-SGI-PRG-04 contempla solicitudes, condiciones o instrucciones que se apartan del comportamiento esperado como señales de alerta que deben ser analizadas, documentadas y escaladas.</t>
  </si>
  <si>
    <t>Norma BASC 6.1 – Gestión del riesgo
Norma BASC 7.2.4 – Control de registros
Estándar 6.0.1, 1.1 – Gestión de Asociados de Negocio
Estándar 6.0.1, 1.2 – Prevención del Lavado de Activos y Financiamiento del Terrorismo</t>
  </si>
  <si>
    <t>Norma BASC 7.2.4 – Control de registros
Norma BASC 8.1 – Seguimiento, medición, análisis y evaluación
Estándar 6.0.1, 1.1 – Gestión de Asociados de Negocio
Estándar 6.0.1, 1.2 – Prevención del Lavado de Activos y Financiamiento del Terrorismo</t>
  </si>
  <si>
    <t>Norma BASC 7.2.1, 7.2.3 y 7.2.4</t>
  </si>
  <si>
    <t>Norma BASC 7.2.1 – Generalidades
Norma BASC 7.2.3 – Control de documentos
Norma BASC 7.2.4 – Control de registros</t>
  </si>
  <si>
    <t>¿Las directrices, planes, políticas, objetivos y responsabilidades estratégicas están controladas y disponibles?</t>
  </si>
  <si>
    <t>Synergy se utiliza para publicar y consultar políticas, objetivos, planes, matrices, actas, flujos y demás información documentada del proceso.</t>
  </si>
  <si>
    <t>Norma BASC 7.1.1 y 5.1</t>
  </si>
  <si>
    <t>Norma BASC 7.1.1 – Recursos económicos
Norma BASC 5.1 – Liderazgo y compromiso</t>
  </si>
  <si>
    <t>¿La Alta Dirección asigna recursos para mantener y mejorar el SGCS BASC?</t>
  </si>
  <si>
    <t>La organización ha destinado recursos para Synergy, SPC, vigilancia 24 horas, CCTV, infraestructura tecnológica, estudios de seguridad, capacitación y demás controles del SGCS BASC.
Los responsables de proceso presentan los presupuestos y requerimientos del SGI para aprobación de la Gerencia y la Asamblea de Socios. Las solicitudes se tramitan en Synergy y pueden incluir recursos adicionales cuando se sustenta su necesidad para la protección de las personas, instalaciones, embarcaciones, equipos y operaciones.</t>
  </si>
  <si>
    <t>Norma BASC 8.3</t>
  </si>
  <si>
    <t>Norma BASC 8.3 – Revisión por la dirección</t>
  </si>
  <si>
    <t>¿La revisión por la dirección se realiza con la periodicidad definida y con participación de los responsables pertinentes?</t>
  </si>
  <si>
    <t>Se evidenció la revisión por la gerencia de BAUPRES realizada el 17/02/2026 y registrada en Synergy, con participación de la Dirección y de los responsables de los procesos. El Procedimiento Gerencial P-SGI-PRG-01, versión 04, del 24/11/2025, establece su planificación y desarrollo.</t>
  </si>
  <si>
    <t>Norma BASC 4.1, 4.2, 4.4 y 8.3.1</t>
  </si>
  <si>
    <t>Norma BASC 4.1 – Comprensión de la empresa y de su contexto
Norma BASC 4.2 – Comprensión de las necesidades y expectativas de las partes interesadas
Norma BASC 4.4 – Enfoque de procesos
Norma BASC 8.3.1 – Elementos de entrada</t>
  </si>
  <si>
    <t>¿La revisión por la dirección considera las entradas requeridas para evaluar el desempeño y la eficacia del SGCS BASC?</t>
  </si>
  <si>
    <t>La revisión por la gerencia del 17/02/2026 consideró como entradas el contexto interno y externo, las partes interesadas, el desempeño de los procesos, los 13 objetivos, los 76 indicadores, los riesgos, requisitos legales, auditorías, acciones, recursos y oportunidades de mejora, de acuerdo con el Procedimiento Gerencial P-SGI-PRG-01 y los registros de Synergy.</t>
  </si>
  <si>
    <t>Norma BASC 8.3.2 – Elementos de salida
Norma BASC 9.1 – Mejora continua</t>
  </si>
  <si>
    <t>Norma BASC 6.1, 8.1, 8.3.1, 8.3.2 y 9.1</t>
  </si>
  <si>
    <t>Norma BASC 6.1 – Gestión del riesgo
Norma BASC 8.1 – Seguimiento, medición, análisis y evaluación
Norma BASC 8.3.1 – Elementos de entrada
Norma BASC 8.3.2 – Elementos de salida
Norma BASC 9.1 – Mejora continua</t>
  </si>
  <si>
    <t>¿La revisión por la dirección concluye sobre la materialización de riesgos de seguridad, la eficacia de los controles y las decisiones requeridas?</t>
  </si>
  <si>
    <t>Se evidenció la revisión por la gerencia del 17/02/2026, los indicadores del proceso y el AROS del 01/07/2026. La información permite analizar el desempeño del SGCS BASC y adoptar decisiones sobre riesgos, controles y acciones. Se mantiene la necesidad de que el análisis concluya expresamente sobre la materialización de riesgos de seguridad y la eficacia de los controles cuando corresponda.</t>
  </si>
  <si>
    <t>Norma BASC 4.4 y 7.2.1</t>
  </si>
  <si>
    <t>GESTIÓN DOCUMENTAL
Norma BASC 4.4 – Enfoque de procesos
Norma BASC 7.2.1 – Información documentada: generalidades</t>
  </si>
  <si>
    <t>¿La gestión documental cubre la creación, actualización, distribución, conservación, consulta y disposición de los documentos y registros?</t>
  </si>
  <si>
    <t>GESTIÓN DOCUMENTAL
Norma BASC 7.2.1 – Estructura de la información documentada
Norma BASC 7.2.3 – Distribución y control de copias
Norma BASC 7.2.4 – Control de documentos y registros
Estándar 6.0.1, 6.1 – Generalidades</t>
  </si>
  <si>
    <t>Norma BASC 7.2.2 y 7.2.4</t>
  </si>
  <si>
    <t>GESTIÓN DOCUMENTAL
Norma BASC 7.2.2 – Manual del SGCS BASC
Norma BASC 7.2.4 – Control de cambios</t>
  </si>
  <si>
    <t>¿El Manual del Sistema de Gestión Integrado M-SGI-PRG-01 se encuentra identificado, aprobado, controlado y sujeto a revisión periódica?</t>
  </si>
  <si>
    <t>Se evidenció el Manual del Sistema de Gestión Integrado M-SGI-PRG-01, versión 17, aprobado el 21/10/2024. El documento se encuentra identificado mediante código, versión y fecha de aprobación, está disponible y controlado en Synergy, conserva la trazabilidad de sus cambios y se encuentra sujeto a revisión periódica conforme a los lineamientos de control documental establecidos por la organización.</t>
  </si>
  <si>
    <t>GESTIÓN DOCUMENTAL
Norma BASC 7.2.4 – Elaboración, revisión, aprobación y control de cambios</t>
  </si>
  <si>
    <t>Norma BASC 7.2.3</t>
  </si>
  <si>
    <t>GESTIÓN DOCUMENTAL
Norma BASC 7.2.3 – Consulta y control de copias</t>
  </si>
  <si>
    <t>¿Los usuarios consultan los documentos vigentes y las copias informativas se identifican como no controladas?</t>
  </si>
  <si>
    <t>Los trabajadores acceden mediante usuario a los documentos transversales y a los aplicables a su proceso. Las copias temporales o informativas se identifican en PDF como documentos no controlados o solo para consulta.</t>
  </si>
  <si>
    <t>GESTIÓN DOCUMENTAL
Norma BASC 7.2.4 – Revisión periódica de documentos</t>
  </si>
  <si>
    <t>¿Los responsables revisan anualmente la documentación de sus procesos y registran los cambios cuando corresponda?</t>
  </si>
  <si>
    <t>La metodología compartida establece revisión anual o anticipada de la documentación. Los cambios deben registrarse mediante el flujo de Control de Documentos, dejando evidencia de revisión, aprobación, versión y socialización.</t>
  </si>
  <si>
    <t>GESTIÓN DOCUMENTAL
Norma BASC 7.2.4 – Control de documentos de origen externo</t>
  </si>
  <si>
    <t>¿Los documentos emitidos por autoridades, clientes, proveedores y demás partes interesadas se identifican y mantienen vigentes?</t>
  </si>
  <si>
    <t>Los documentos externos se identifican por su origen y parte interesada. En BAUPRES se revisaron, entre otros, licencias y consultas de DIMAR, requisitos legales, comunicaciones de agencias y documentos de contratistas, cuya vigencia debe mantenerse trazable.</t>
  </si>
  <si>
    <t>GESTIÓN DOCUMENTAL
Norma BASC 7.2.4 – Inventarios documentales y listados maestros</t>
  </si>
  <si>
    <t>¿La organización dispone de inventarios de documentos y registros físicos y electrónicos?</t>
  </si>
  <si>
    <t>El proceso transversal dispone en Synergy de inventarios documentales físicos y electrónicos que funcionan como listados maestros para identificar los documentos y registros administrados por los procesos de BAUPRES.</t>
  </si>
  <si>
    <t>GESTIÓN DOCUMENTAL
Norma BASC 7.2.4 – Control de registros
Estándar 6.0.1, 6.1 – Generalidades</t>
  </si>
  <si>
    <t>GESTIÓN DOCUMENTAL
Norma BASC 7.2.4 – Tiempos de retención y disposición final</t>
  </si>
  <si>
    <t>GESTIÓN DOCUMENTAL
Norma BASC 7.2.4 – Organización, preservación, consulta, transferencia y eliminación</t>
  </si>
  <si>
    <t>¿La organización dispone de controles para las diferentes etapas del ciclo documental?</t>
  </si>
  <si>
    <t>Se mantienen lineamientos transversales para la organización de archivos, radicación, preservación, préstamo y consulta, transferencia, eliminación y actualización de tablas de retención. No se asignan códigos documentales de BAUPRES que no estén confirmados.</t>
  </si>
  <si>
    <t>GESTIÓN DOCUMENTAL
Norma BASC 7.2.4 – Protección, almacenamiento y preservación
Estándar 6.0.1, 6.1 – Generalidades</t>
  </si>
  <si>
    <t>¿Los documentos y registros se protegen contra pérdida, alteración, uso inadecuado y acceso no autorizado?</t>
  </si>
  <si>
    <t>Los controles compartidos contemplan identificación, disponibilidad, acceso, recuperación, almacenamiento, preservación y legibilidad. Synergy, los respaldos y los archivos físicos organizados soportan la protección de la información aplicable a BAUPRES.</t>
  </si>
  <si>
    <t>GESTIÓN DOCUMENTAL
Norma BASC 7.2.3 – Control de acceso
Norma BASC 7.2.4 – Integridad documental
Estándar 6.0.1, 6.1 – Generalidades</t>
  </si>
  <si>
    <t>GESTIÓN DOCUMENTAL
Norma BASC 7.2.4 – Disponibilidad e integridad de registros
Norma BASC 8.1 – Seguimiento, medición, análisis y evaluación
Estándar 6.0.1, 6.1 – Generalidades</t>
  </si>
  <si>
    <t>Norma BASC 6.1 y 7.2.4 / Estándar 6.0.1, 6.1</t>
  </si>
  <si>
    <t>GESTIÓN DOCUMENTAL
Norma BASC 6.1 – Gestión del riesgo
Norma BASC 7.2.4 – Control de documentos y registros
Estándar 6.0.1, 6.1 – Generalidades</t>
  </si>
  <si>
    <t>¿Gestión Documental identifica y controla el riesgo de pérdida de información documentada?</t>
  </si>
  <si>
    <t>El control transversal identifica el riesgo de pérdida de información documentada por eliminación, daño, indisponibilidad o fallas de archivo, almacenamiento y respaldo. Se aplican copias de seguridad, archivo físico y digital organizado, inventarios, responsables, tiempos de retención y verificaciones periódicas.</t>
  </si>
  <si>
    <t>GESTIÓN DOCUMENTAL
Norma BASC 6.1 – Gestión del riesgo
Norma BASC 7.2.4 – Protección de documentos y registros
Estándar 6.0.1, 6.1 – Generalidades</t>
  </si>
  <si>
    <t>¿Gestión Documental identifica y controla el riesgo de pérdida de confidencialidad de la información?</t>
  </si>
  <si>
    <t>El control transversal identifica el riesgo de pérdida de confidencialidad por divulgación, copia, entrega o uso indebido de información sensible de clientes, pilotos, operaciones, matrices, procedimientos y seguridad. Los controles incluyen acuerdos de confidencialidad, restricciones de acceso, control de copias, capacitación y prohibición de divulgación no autorizada.</t>
  </si>
  <si>
    <t>Norma BASC 6.1, 7.2.3 y 7.2.4 / Estándar 6.0.1, 6.1</t>
  </si>
  <si>
    <t>GESTIÓN DOCUMENTAL
Norma BASC 6.1 – Gestión del riesgo
Norma BASC 7.2.3 – Control de acceso y distribución
Norma BASC 7.2.4 – Integridad de los registros
Estándar 6.0.1, 6.1 – Generalidades</t>
  </si>
  <si>
    <t>¿Gestión Documental identifica y controla el riesgo de acceso no autorizado a la información?</t>
  </si>
  <si>
    <t>El control transversal identifica el riesgo de acceso no autorizado a la información documentada. Se aplican usuarios y contraseñas, permisos por cargo, restricción de carpetas sensibles, trazabilidad de modificaciones, bloqueo de accesos al personal retirado, revisión periódica de permisos y respaldo de información.</t>
  </si>
  <si>
    <t>Estándar BASC 6.0.1, numeral 2.1</t>
  </si>
  <si>
    <t>Aplicabilidad del numeral 2.1 – Generalidades</t>
  </si>
  <si>
    <t>¿El numeral 2.1 se mantiene como no aplicable para BAUPRES de acuerdo con el alcance y las actividades de la organización?</t>
  </si>
  <si>
    <t>El Manual del Sistema de Gestión Integrado M-SGI-PRG-01, versión 17, determina la no aplicabilidad del numeral 2.1. BAUPRES no tiene contacto con las unidades de carga durante la prestación del servicio de practicaje. Durante la auditoría no se identificaron actividades que modificaran esta condición.</t>
  </si>
  <si>
    <t>Estándar BASC 6.0.1, numeral 2.2</t>
  </si>
  <si>
    <t>Aplicabilidad del numeral 2.2 – Inspecciones a las unidades de carga</t>
  </si>
  <si>
    <t>¿El numeral 2.2 se mantiene como no aplicable para BAUPRES de acuerdo con el alcance y las actividades de la organización?</t>
  </si>
  <si>
    <t>El Manual del Sistema de Gestión Integrado M-SGI-PRG-01, versión 17, determina la no aplicabilidad del numeral 2.2. BAUPRES no tiene contacto ni acceso a las unidades o zonas de carga durante la prestación del servicio. Durante la auditoría no se identificaron actividades que modificaran esta condición.</t>
  </si>
  <si>
    <t>Estándar BASC 6.0.1, numeral 2.3</t>
  </si>
  <si>
    <t>Aplicabilidad del numeral 2.3 – Inspecciones a unidades de transporte de carga</t>
  </si>
  <si>
    <t>¿El numeral 2.3 se mantiene como no aplicable para BAUPRES de acuerdo con el alcance y las actividades de la organización?</t>
  </si>
  <si>
    <t>El Manual del Sistema de Gestión Integrado M-SGI-PRG-01, versión 17, determina la no aplicabilidad del numeral 2.3. La actividad del piloto práctico se desarrolla en el puente de mando y no comprende la inspección de unidades de transporte de carga. Durante la auditoría no se identificaron actividades que modificaran esta condición.</t>
  </si>
  <si>
    <t>Estándar BASC 6.0.1, numeral 2.4</t>
  </si>
  <si>
    <t>Aplicabilidad del numeral 2.4 – Prevención de contaminación cruzada y seguridad agrícola</t>
  </si>
  <si>
    <t>¿El numeral 2.4 se mantiene como no aplicable para BAUPRES de acuerdo con el alcance y las actividades de la organización?</t>
  </si>
  <si>
    <t>El Manual del Sistema de Gestión Integrado M-SGI-PRG-01, versión 17, determina la no aplicabilidad del numeral 2.4. BAUPRES no manipula carga ni interviene en actividades de prevención de contaminación cruzada o seguridad agrícola sobre la carga. Durante la auditoría no se identificaron actividades que modificaran esta condición.</t>
  </si>
  <si>
    <t>Estándar BASC 6.0.1, numeral 2.5</t>
  </si>
  <si>
    <t>Aplicabilidad del numeral 2.5 – Trazabilidad de unidades de carga y transporte</t>
  </si>
  <si>
    <t>¿El numeral 2.5 se mantiene como no aplicable para BAUPRES de acuerdo con el alcance y las actividades de la organización?</t>
  </si>
  <si>
    <t>El Manual del Sistema de Gestión Integrado M-SGI-PRG-01, versión 17, determina la no aplicabilidad del numeral 2.5. BAUPRES no administra la trazabilidad de unidades de carga o de transporte de carga. Durante la auditoría no se identificaron actividades que modificaran esta condición.</t>
  </si>
  <si>
    <t>Estándar BASC 6.0.1, numeral 2.6</t>
  </si>
  <si>
    <t>Aplicabilidad del numeral 2.6 – Sellos de seguridad</t>
  </si>
  <si>
    <t>¿El numeral 2.6 se mantiene como no aplicable para BAUPRES de acuerdo con el alcance y las actividades de la organización?</t>
  </si>
  <si>
    <t>El Manual del Sistema de Gestión Integrado M-SGI-PRG-01, versión 17, determina la no aplicabilidad del numeral 2.6. BAUPRES no manipula carga, contenedores ni sellos de seguridad. Durante la auditoría no se identificaron actividades que modificaran esta condición.</t>
  </si>
  <si>
    <t>Estándar BASC 6.0.1, numeral 3.1</t>
  </si>
  <si>
    <t>Aplicabilidad del numeral 3.1 – Parámetros y criterios</t>
  </si>
  <si>
    <t>¿El numeral 3.1 se mantiene como no aplicable para BAUPRES de acuerdo con el alcance y las actividades de la organización?</t>
  </si>
  <si>
    <t>El Manual del Sistema de Gestión Integrado M-SGI-PRG-01, versión 17, determina la no aplicabilidad del numeral 3.1. BAUPRES no tiene contacto con unidades de carga y, por su alcance, no define parámetros operativos para su manejo. Durante la auditoría no se identificaron actividades que modificaran esta condición.</t>
  </si>
  <si>
    <t>Estándar BASC 6.0.1, numeral 3.2</t>
  </si>
  <si>
    <t>Aplicabilidad del numeral 3.2 – Control de materia prima, empaque y embalaje</t>
  </si>
  <si>
    <t>¿El numeral 3.2 se mantiene como no aplicable para BAUPRES de acuerdo con el alcance y las actividades de la organización?</t>
  </si>
  <si>
    <t>El Manual del Sistema de Gestión Integrado M-SGI-PRG-01, versión 17, determina la no aplicabilidad del numeral 3.2. La prestación del servicio de practicaje no utiliza materias primas, empaques ni embalajes asociados con carga. Durante la auditoría no se identificaron actividades que modificaran esta condición.</t>
  </si>
  <si>
    <t>Estándar BASC 6.0.1, numeral 3.3</t>
  </si>
  <si>
    <t>Aplicabilidad del numeral 3.3 – Precursores químicos y sustancias controladas</t>
  </si>
  <si>
    <t>¿El numeral 3.3 se mantiene como no aplicable para BAUPRES de acuerdo con el alcance y las actividades de la organización?</t>
  </si>
  <si>
    <t>El Manual del Sistema de Gestión Integrado M-SGI-PRG-01, versión 17, determina la no aplicabilidad del numeral 3.3. BAUPRES no utiliza precursores químicos ni sustancias controladas en la prestación del servicio de practicaje. Durante la auditoría no se identificaron actividades que modificaran esta condición.</t>
  </si>
  <si>
    <t>Estándar BASC 6.0.1, numeral 3.4</t>
  </si>
  <si>
    <t>Aplicabilidad del numeral 3.4 – Controles para el manejo de carga</t>
  </si>
  <si>
    <t>¿El numeral 3.4 se mantiene como no aplicable para BAUPRES de acuerdo con el alcance y las actividades de la organización?</t>
  </si>
  <si>
    <t>El Manual del Sistema de Gestión Integrado M-SGI-PRG-01, versión 17, determina la no aplicabilidad del numeral 3.4. BAUPRES no realiza operaciones de manejo de carga. Durante la auditoría no se identificaron actividades que modificaran esta condición.</t>
  </si>
  <si>
    <t>Estándar BASC 6.0.1, numeral 3.5</t>
  </si>
  <si>
    <t>Aplicabilidad del numeral 3.5 – Procesamiento de información y documentos de carga</t>
  </si>
  <si>
    <t>¿El numeral 3.5 se mantiene como no aplicable para BAUPRES de acuerdo con el alcance y las actividades de la organización?</t>
  </si>
  <si>
    <t>El Manual del Sistema de Gestión Integrado M-SGI-PRG-01, versión 17, determina la no aplicabilidad del numeral 3.5. BAUPRES no procesa información ni documentos propios del manejo de carga. Durante la auditoría no se identificaron actividades que modificaran esta condición.</t>
  </si>
  <si>
    <t>Estándar BASC 6.0.1, numeral 3.6</t>
  </si>
  <si>
    <t>Aplicabilidad del numeral 3.6 – Discrepancias de carga</t>
  </si>
  <si>
    <t>¿El numeral 3.6 se mantiene como no aplicable para BAUPRES de acuerdo con el alcance y las actividades de la organización?</t>
  </si>
  <si>
    <t>El Manual del Sistema de Gestión Integrado M-SGI-PRG-01, versión 17, determina la no aplicabilidad del numeral 3.6. BAUPRES no maneja carga y, por tanto, no gestiona faltantes, sobrantes u otras discrepancias de carga. Durante la auditoría no se identificaron actividades que modificaran esta condición.</t>
  </si>
  <si>
    <t>Norma BASC 4.4 y 9.1</t>
  </si>
  <si>
    <t>GESTIÓN DE MEJORA
Norma BASC 4.4 – Enfoque de procesos
Norma BASC 9.1 – Generalidades de la mejora</t>
  </si>
  <si>
    <t>¿El proceso de Gestión de Mejora se encuentra caracterizado y define su objetivo, alcance, actividades, responsables e indicadores?</t>
  </si>
  <si>
    <t>Se verificó la Caracterización del proceso de Gestión de Mejora de BAUPRES, código C-SGI-GM-01, versión 12, del 31/07/2023. Su objetivo es mantener el Sistema de Gestión Integrado conforme con los requisitos de calidad, BASC y seguridad y salud en el trabajo; su alcance comprende desde la planeación de auditorías internas y la definición de instrumentos de medición hasta la formulación, implementación y seguimiento de acciones correctivas, preventivas, de mejora y gestiones de cambio.</t>
  </si>
  <si>
    <t>Norma BASC 7.2.4 y 9.1</t>
  </si>
  <si>
    <t>GESTIÓN DE MEJORA
Norma BASC 7.2.4 – Control de documentos
Norma BASC 9.1 – Mejora</t>
  </si>
  <si>
    <t>¿se tiene metodología documentada sobre control de documentos?</t>
  </si>
  <si>
    <t>La gestión documental es un control transversal soportado en Synergy, donde se gestionan solicitudes, revisiones, aprobaciones, versiones, desactivación de documentos anteriores y socialización. En los soportes específicos de BAUPRES no quedó confirmado el código del procedimiento de Control de Documentos, por lo que no se asigna por inferencia.</t>
  </si>
  <si>
    <t>Norma BASC 8.1, 9.1 y 9.2</t>
  </si>
  <si>
    <t>GESTIÓN DE MEJORA
Norma BASC 8.1 – Seguimiento, medición, análisis y evaluación
Norma BASC 9.1 – Mejora
Norma BASC 9.2 – No conformidad</t>
  </si>
  <si>
    <t>¿Las salidas no conformes se identifican, controlan y someten a seguimiento?</t>
  </si>
  <si>
    <t>La evidencia revisada confirma la metodología para tratar no conformidades y posibles no conformidades mediante el Procedimiento de Acciones Correctivas, Preventivas y de Mejora P-SGI-GM-04, versión 09, del 24/11/2025. No se registró una muestra independiente del procedimiento específico de salidas no conformes; este documento deberá confirmarse durante el seguimiento del proceso.</t>
  </si>
  <si>
    <t>Norma BASC 7.2.1, 7.2.4 y 8.2.1</t>
  </si>
  <si>
    <t>GESTIÓN DE MEJORA
Norma BASC 7.2.1 – Información documentada: generalidades
Norma BASC 7.2.4 – Control de registros
Norma BASC 8.2.1 – Generalidades de la auditoría interna</t>
  </si>
  <si>
    <t>¿La metodología de auditoría interna se encuentra documentada?</t>
  </si>
  <si>
    <t>Se evidenció el Procedimiento de Auditoría Interna P-SGI-GM-05, versión 08, del 27/10/2025. El documento establece la planeación, programación, ejecución, informe, comunicación y seguimiento de los hallazgos de auditoría.</t>
  </si>
  <si>
    <t>GESTIÓN DE MEJORA
Norma BASC 8.2.2 – Programa de auditoría interna</t>
  </si>
  <si>
    <t>GESTIÓN DE MEJORA
Norma BASC 8.2.2 – Cobertura, frecuencia y seguimiento del programa de auditoría</t>
  </si>
  <si>
    <t>¿La organización planifica la cobertura anual de los sistemas de gestión aplicables?</t>
  </si>
  <si>
    <t>Para el SGCS BASC de BAUPRES se confirmó una frecuencia anual. El programa integrado también contempla auditorías de calidad, BASC, seguridad y salud en el trabajo y RUC, manteniendo la cobertura de los sistemas aplicables.</t>
  </si>
  <si>
    <t>Norma BASC 7.2.4 y 8.2.5</t>
  </si>
  <si>
    <t>GESTIÓN DE MEJORA
Norma BASC 7.2.4 – Control de registros
Norma BASC 8.2.5 – Resultados de la auditoría interna</t>
  </si>
  <si>
    <t>¿Se conserva la trazabilidad de la auditoría interna de 2025?</t>
  </si>
  <si>
    <t>Se verificó la trazabilidad de la auditoría interna realizada el 24/06/2025 por Iván Darío Meza y Eric Cabezas. Se consultaron el plan F-SGI-GM-09, versión 03, documento fechado el 16/04/2016 y plan del 20/06/2025, el informe con dos observaciones y el flujo de acción de Compras 1223964.</t>
  </si>
  <si>
    <t>GESTIÓN DE MEJORA
Norma BASC 8.2.2 – Planificación del programa según importancia, riesgos y resultados previos</t>
  </si>
  <si>
    <t>¿El programa considera la importancia de los procesos, los riesgos y los resultados de auditorías anteriores?</t>
  </si>
  <si>
    <t>El procedimiento y el programa establecen que la planeación debe considerar el estado e importancia de los procesos, los riesgos, los resultados anteriores, los criterios, el alcance y los responsables. El programa 2026 relaciona los nueve procesos de BAUPRES y los criterios del SGCS BASC.</t>
  </si>
  <si>
    <t>Norma BASC 7.2.1, 9.1, 9.2, 9.3 y 9.4</t>
  </si>
  <si>
    <t>GESTIÓN DE MEJORA
Norma BASC 7.2.1 – Información documentada
Norma BASC 9.1 – Mejora
Norma BASC 9.2 – No conformidad
Norma BASC 9.3 – Acción correctiva
Norma BASC 9.4 – Acciones de mejora</t>
  </si>
  <si>
    <t>¿La organización mantiene una metodología para gestionar acciones correctivas y de mejora?</t>
  </si>
  <si>
    <t>Se evidenció el Procedimiento de Acciones Correctivas, Preventivas y de Mejora P-SGI-GM-04, versión 09, del 24/11/2025. La metodología comprende identificación de la fuente, tratamiento de la no conformidad, análisis de causa, formulación y aprobación del plan, responsables, seguimiento, soportes, verificación de eficacia y cierre.</t>
  </si>
  <si>
    <t>Norma BASC 9.1, 9.2, 9.3 y 9.4</t>
  </si>
  <si>
    <t>GESTIÓN DE MEJORA
Norma BASC 9.1 – Fuentes de mejora
Norma BASC 9.2 – No conformidad
Norma BASC 9.3 – Acción correctiva
Norma BASC 9.4 – Acciones de mejora</t>
  </si>
  <si>
    <t>¿Las acciones pueden originarse en auditorías, indicadores, revisiones, riesgos, quejas, incidentes y seguimiento de procesos?</t>
  </si>
  <si>
    <t>Las fuentes definidas incluyen quejas y reclamos, encuestas de satisfacción, revisión por la dirección, medición y seguimiento de procesos, auditorías internas y externas, riesgos, observaciones, oportunidades de mejora y plan estratégico, entre otras.</t>
  </si>
  <si>
    <t>Norma BASC 9.2 y 9.3</t>
  </si>
  <si>
    <t>GESTIÓN DE MEJORA
Norma BASC 9.2 – Tratamiento de la no conformidad
Norma BASC 9.3 – Análisis de causa y acción correctiva</t>
  </si>
  <si>
    <t>¿Las acciones registran la situación, causa, responsable, plazo, soporte y seguimiento?</t>
  </si>
  <si>
    <t>Los flujos revisados en Synergy permiten documentar la fuente, descripción, responsables, actividades, fechas y soportes. Como muestra se consultaron la acción de Compras asociada al flujo 1223964 y la acción 349 de Planeación Estratégica, ambas relacionadas con la verificación de antecedentes de terceros.</t>
  </si>
  <si>
    <t>GESTIÓN DE MEJORA
Norma BASC 8.1 – Análisis de resultados
Norma BASC 9.1 – Mejora
Norma BASC 9.3 – Verificación de eficacia</t>
  </si>
  <si>
    <t>GESTIÓN DE MEJORA
Norma BASC 5.3 – Objetivos del SGCS BASC
Norma BASC 8.1 – Seguimiento, medición, análisis y evaluación</t>
  </si>
  <si>
    <t>¿El proceso mide el cumplimiento del programa de auditorías?</t>
  </si>
  <si>
    <t>Se evidenció el indicador de cumplimiento del programa de auditorías, con meta superior al 95 %. Para 2025 se programaron y ejecutaron siete auditorías, obteniéndose un resultado del 100 %.</t>
  </si>
  <si>
    <t>Norma BASC 8.1, 9.3 y 9.4</t>
  </si>
  <si>
    <t>GESTIÓN DE MEJORA
Norma BASC 8.1 – Medición y análisis
Norma BASC 9.3 – Eficacia de las acciones correctivas
Norma BASC 9.4 – Eficacia de las acciones de mejora</t>
  </si>
  <si>
    <t>¿El proceso mide la eficacia de las acciones correctivas, preventivas y de mejora?</t>
  </si>
  <si>
    <t>Se evidenció el indicador de eficacia de acciones correctivas, preventivas y de mejora. Entre enero y diciembre de 2025 se cerraron eficazmente tres acciones correctivas, dos preventivas y una de mejora, para un resultado de 6 de 6 y una eficacia reportada del 100 %. La recurrencia identificada se trata separadamente como oportunidad de mejora.</t>
  </si>
  <si>
    <t>GESTIÓN DE MEJORA
Norma BASC 8.1 – Seguimiento y análisis
Norma BASC 9.1 – Proactividad y mejora</t>
  </si>
  <si>
    <t>Norma BASC 7.1.2, 7.2.4 y 8.2.3</t>
  </si>
  <si>
    <t>GESTIÓN DE MEJORA
Norma BASC 7.1.2 – Recurso humano y competencia
Norma BASC 7.2.4 – Control de registros
Norma BASC 8.2.3 – Selección y evaluación del equipo auditor</t>
  </si>
  <si>
    <t>¿El equipo auditor interno es competente, mantiene independencia frente a los procesos auditados y su desempeño es evaluado de acuerdo con la metodología definida?</t>
  </si>
  <si>
    <t>La auditoría interna de 2025 fue realizada por Iván Darío Meza y Eric Cabezas. Se verificaron sus certificados de formación en BASC, seguridad y salud en el trabajo y auditoría interna. También se evidenciaron las evaluaciones del 25/06/2025 en el formato F-SGI-GM-11, versión 01, del 25/03/2014, con resultados calificados como excelentes.</t>
  </si>
  <si>
    <t>Norma BASC 7.2.4 y 8.2.4</t>
  </si>
  <si>
    <t>GESTIÓN DE MEJORA
Norma BASC 7.2.4 – Control de registros
Norma BASC 8.2.4 – Plan de auditoría interna</t>
  </si>
  <si>
    <t>¿El plan de auditoría define objetivos, alcance, criterios, procesos, fechas, responsables, agenda y equipo auditor?</t>
  </si>
  <si>
    <t>Se verificó el plan de auditoría F-SGI-GM-09, versión 03, documento fechado el 16/04/2016, con plan del 20/06/2025; y el Programa de Auditoría 2026 en Synergy, flujo 1478290, generado el 21/06/2026. Los registros identifican objetivos, alcance, criterios, procesos, responsables, fechas, metodología y equipo auditor.</t>
  </si>
  <si>
    <t>¿Los resultados de la auditoría se documentan, comunican a los responsables y originan acciones cuando corresponde?</t>
  </si>
  <si>
    <t>El informe de auditoría interna de 2025 registró dos observaciones. Los resultados fueron comunicados y dieron origen a acciones en Synergy; como muestra se verificó el flujo 1223964 de Compras y la acción 349 de Planeación Estratégica.</t>
  </si>
  <si>
    <t>GESTIÓN DE MEJORA
Norma BASC 7.2.3 – Control de documentos
Norma BASC 7.2.4 – Control de registros
Norma BASC 9.3 – Acción correctiva
Estándar 6.0.1, 6.1 – Generalidades</t>
  </si>
  <si>
    <t>GESTIÓN DE MEJORA
Norma BASC 4.3 – Determinación del alcance del SGCS BASC
Norma BASC 7.2.2 – Manual del SGCS BASC</t>
  </si>
  <si>
    <t>¿El alcance del SGI y del SGCS BASC se encuentra determinado, documentado y corresponde con las actividades, sedes y servicios de BAUPRES S.A.S.?</t>
  </si>
  <si>
    <t>Se evidenció el Manual del Sistema de Gestión Integrado M-SGI-PRG-01, versión 17, aprobado el 21/10/2024. En el numeral 4.3 se determina el alcance del SGI para las áreas administrativas y para la prestación del servicio de asesoría de pilotaje práctico en Santa Marta y Riohacha. Para el SGCS BASC se documenta el alcance de servicios de pilotos prácticos y otras operaciones portuarias en Santa Marta, Colombia.</t>
  </si>
  <si>
    <t>GESTIÓN DE MEJORA
Norma BASC 4.3 – Determinación del alcance y requisitos no aplicables
Norma BASC 7.2.2 – Manual del SGCS BASC
Estándar 6.0.1, 3.7 – Comunicación de actividades sospechosas o eventos críticos</t>
  </si>
  <si>
    <t>Norma BASC 5.1 y 5.2</t>
  </si>
  <si>
    <t>GESTIÓN DE MEJORA
Norma BASC 5.1 – Liderazgo y compromiso
Norma BASC 5.2 – Política de gestión en control y seguridad</t>
  </si>
  <si>
    <t>¿La Alta Dirección ha determinado, documentado, comunicado y mantiene vigente una política integrada apropiada al propósito, contexto y riesgos del SGCS BASC?</t>
  </si>
  <si>
    <t>Se evidenció en el Manual del Sistema de Gestión Integrado M-SGI-PRG-01, versión 17, numeral 5.2, la determinación de la Política Integrada de Gestión, orientada al cumplimiento de los requisitos legales y aplicables, la prestación de un servicio de calidad y libre de actividades ilícitas, la gestión de los riesgos y la mejora continua. El Manual establece que la política se controla de manera independiente, se publica en Synergy y en las oficinas, y se socializa durante las inducciones y reinducciones.</t>
  </si>
  <si>
    <t>¿La organización determina objetivos coherentes con la política y los riesgos del SGCS BASC, y establece responsables, metas, periodicidad, medición y análisis?</t>
  </si>
  <si>
    <t>El Manual M-SGI-PRG-01, versión 17, numeral 6.2, clasifica los objetivos del SGI en corporativos, tácticos y operacionales, e identifica el documento Objetivos Corporativos DE-SGI-PRG-08. Se evidenciaron 13 objetivos y el seguimiento de 76 indicadores en Synergy, con responsable, meta, periodicidad, resultado y análisis. Los resultados son presentados a la Alta Dirección en la revisión por la gerencia.</t>
  </si>
  <si>
    <t>Norma BASC 5.3, 8.1 y 9.1</t>
  </si>
  <si>
    <t>GESTIÓN DE MEJORA
Norma BASC 5.3 – Planificación para lograr los objetivos
Norma BASC 8.1 – Seguimiento, medición, análisis y evaluación
Norma BASC 9.1 – Mejora</t>
  </si>
  <si>
    <t>¿La organización establece programas, planes y cronogramas para alcanzar los objetivos y metas del SGI y realiza seguimiento a su cumplimiento?</t>
  </si>
  <si>
    <t>El Manual M-SGI-PRG-01, versión 17, numeral 6.2, establece que los procesos planifican sus actividades mediante programas, planes y cronogramas administrados en Synergy, entre ellos el Programa de Auditorías, el Programa de Capacitación y Entrenamiento, los programas de gestión de riesgos y los cronogramas de mantenimiento. Como muestra, se verificó el Programa de Auditoría 2026, flujo 1478290, y para 2025 se evidenció el cumplimiento del 100 % de las siete auditorías programadas, frente a una meta superior al 95 %.</t>
  </si>
  <si>
    <t>Norma BASC 6.1, 8.1 y 9.4</t>
  </si>
  <si>
    <t>GESTIÓN DE MEJORA
Norma BASC 6.1 – Gestión del riesgo frente a cambios
Norma BASC 8.1 – Seguimiento, medición, análisis y evaluación
Norma BASC 9.4 – Acciones de mejora</t>
  </si>
  <si>
    <t>¿Los cambios que pueden afectar el SGCS BASC son evaluados frente a los riesgos, aprobados, implementados y sometidos a seguimiento?</t>
  </si>
  <si>
    <t>La Caracterización C-SGI-GM-01, versión 12, incluye dentro del alcance la formulación, implementación y seguimiento de las gestiones de cambio. Los cambios se registran y controlan mediante los flujos de Synergy, con responsables, actividades, riesgos y seguimiento.</t>
  </si>
  <si>
    <t>GESTIÓN DE MEJORA
Norma BASC 7.2.4 – Trazabilidad de registros
Norma BASC 8.1 – Seguimiento y análisis
Norma BASC 9.1 – Mejora continua</t>
  </si>
  <si>
    <t>GESTIÓN DE MEJORA
Norma BASC 5.4 – Responsabilidad y autoridad en la organización
Norma BASC 7.2.4 – Control de registros</t>
  </si>
  <si>
    <t>Norma BASC 4.4 / Estándar 6.0.1, 3.1</t>
  </si>
  <si>
    <t>Norma BASC 4.4 – Enfoque de procesos
Estándar 6.0.1, 3.1 – Parámetros y criterios</t>
  </si>
  <si>
    <t>¿El proceso se encuentra caracterizado, con objetivo, alcance, entradas, actividades, responsables, recursos, riesgos, controles, salidas e indicadores definidos?</t>
  </si>
  <si>
    <t>Se verificó la Caracterización de Operaciones de BAUPRES, código C-SGI-OP-01, en la cual se definen el objetivo, alcance, entradas, actividades, responsables, recursos, riesgos, controles, salidas e indicadores del proceso de Pilotaje Práctico y Asistencia Práctica. En la evidencia aportada no se indicó la versión ni la fecha del documento, por lo que estos datos no se incorporan sin confirmación.</t>
  </si>
  <si>
    <t>Norma BASC 4.4 y 7.2.1 / Estándar 6.0.1, 3.1 y 3.8</t>
  </si>
  <si>
    <t>Norma BASC 4.4 – Enfoque de procesos
Norma BASC 7.2.1 – Información documentada: generalidades
Estándar 6.0.1, 3.1 – Parámetros y criterios
Estándar 6.0.1, 3.8 – Controles en los procesos operativos no relacionados con la carga</t>
  </si>
  <si>
    <t>¿La planificación y ejecución de los servicios se encuentra soportada en procedimientos documentados, vigentes y disponibles en Synergy?</t>
  </si>
  <si>
    <t>Se verificaron los documentos controlados de BAUPRES relacionados con el proceso: Caracterización de Planeación y Programación del Servicio C-SGI-PAS-01, versión 20 del 22/09/2025; Procedimiento P-SGI.PAS-01, versión 16 del 24/11/2025; y Procedimiento general de operaciones, versión 11 del 05/06/2023. El código del procedimiento general de operaciones no fue indicado en la evidencia aportada y no se completa por inferencia.</t>
  </si>
  <si>
    <t>Norma BASC 5.3 y 8.1 / Estándar 6.0.1, 3.1</t>
  </si>
  <si>
    <t>Norma BASC 5.3 – Objetivos del SGCS BASC
Norma BASC 8.1 – Seguimiento, medición, análisis y evaluación
Estándar 6.0.1, 3.1 – Parámetros y criterios</t>
  </si>
  <si>
    <t>¿El proceso cuenta con objetivos e indicadores medibles que permitan evaluar el cumplimiento, oportunidad, disponibilidad, novedades, incidentes, satisfacción del cliente y eficacia de los controles operativos?</t>
  </si>
  <si>
    <t>La Caracterización de Operaciones C-SGI-OP-01 contempla los indicadores y controles del proceso y su seguimiento mediante los flujos definidos en Synergy. La información revisada permite evaluar el cumplimiento del servicio, la oportunidad, la disponibilidad, las novedades, los incidentes y la satisfacción del cliente, con análisis y acciones cuando se presentan desviaciones.</t>
  </si>
  <si>
    <t>Norma BASC 7.1.1 y 7.1.3 / Estándar 6.0.1, 3.8</t>
  </si>
  <si>
    <t>Norma BASC 7.1.1 – Recurso económico
Norma BASC 7.1.3 – Infraestructura
Estándar 6.0.1, 3.8 – Controles en los procesos operativos no relacionados con la carga</t>
  </si>
  <si>
    <t>¿El proceso dispone de los recursos humanos, embarcaciones, equipos, comunicaciones, instalaciones y sistemas necesarios para prestar los servicios de forma segura?</t>
  </si>
  <si>
    <t>BAUPRES dispone de pilotos prácticos, personal de coordinación, Amura PilotPRO, PILRED, comunicaciones y proveedores de transporte marítimo para ejecutar los servicios. En la muestra MAPLE WISDOM se utilizaron las embarcaciones Voyager, Arco, Merlina y Mística del proveedor operativo, con los equipos y registros requeridos para la maniobra.</t>
  </si>
  <si>
    <t>Norma BASC 6.1 – Gestión del riesgo
Norma BASC 4.4 – Enfoque de procesos
Estándar 6.0.1, 3.1 – Parámetros y criterios
Estándar 6.0.1, 3.8 – Controles en los procesos operativos no relacionados con la carga</t>
  </si>
  <si>
    <t>¿Antes de programar el servicio se verifica que la solicitud provenga de un cliente, agencia, autoridad o parte autorizada?</t>
  </si>
  <si>
    <t>La solicitud del piloto para la MAPLE WISDOM fue comunicada mediante WhatsApp por LBH, agencia identificada dentro del servicio. Antes de la programación se validaron la nave, la agencia, Puerto Drummond, las fechas y la actividad requerida; no obstante, debe conservarse la solicitud formal en el expediente del servicio.</t>
  </si>
  <si>
    <t>Norma BASC 4.4 / Estándar 6.0.1, 3.8</t>
  </si>
  <si>
    <t>Norma BASC 4.4 – Enfoque de procesos
Estándar 6.0.1, 3.8 – Controles en los procesos operativos no relacionados con la carga</t>
  </si>
  <si>
    <t>¿La programación identifica el personal, los cargos, el lugar, los turnos y las embarcaciones habilitadas para prestar el servicio?</t>
  </si>
  <si>
    <t>La programación se gestionó en Amura PilotPRO y permitió identificar al piloto práctico José Luis Lara Parra, la motonave, el terminal, las fechas y las maniobras. La coordinación con el proveedor permitió asociar las embarcaciones y el personal de apoyo requeridos para cada actividad.</t>
  </si>
  <si>
    <t>Norma BASC 6.1 y 7.2.4 / Estándar 6.0.1, 3.8</t>
  </si>
  <si>
    <t>Norma BASC 6.1 – Gestión del riesgo
Norma BASC 7.2.4 – Control de registros
Estándar 6.0.1, 3.8 – Controles en los procesos operativos no relacionados con la carga</t>
  </si>
  <si>
    <t>¿Los cambios o modificaciones a la programación conservan trazabilidad, autorización y responsable, evitando alteraciones indebidas en turnos o prioridades?</t>
  </si>
  <si>
    <t>La muestra permitió relacionar la solicitud, la asignación del piloto y los registros de ejecución sin inconsistencias. Las modificaciones operativas se gestionan en los sistemas y registros autorizados, manteniendo la identificación del servicio, responsable y programación vigente.</t>
  </si>
  <si>
    <t>Norma BASC 4.4 y 6.1 / Estándar 6.0.1, 3.8</t>
  </si>
  <si>
    <t>Norma BASC 6.1 – Gestión del riesgo
Norma BASC 4.4 – Enfoque de procesos
Estándar 6.0.1, 3.8 – Controles en los procesos operativos no relacionados con la carga</t>
  </si>
  <si>
    <t>¿Antes de ejecutar la maniobra se confirma la información crítica del servicio: nave, agencia, terminal, fecha, hora, piloto, embarcación, tripulación y actividad?</t>
  </si>
  <si>
    <t>Antes de la ejecución se confirmó la motonave MAPLE WISDOM, la agencia LBH, Puerto Drummond, el piloto José Luis Lara Parra y las actividades programadas. Se verificaron cuatro maniobras: arribo y atraque el 23/04/2026 a las 15:15; desatraque el 25/04/2026 a las 11:05; fondeo el 25/04/2026 a las 12:36; y leva de ancla el 25/04/2026 a las 13:12.</t>
  </si>
  <si>
    <t>Norma BASC 4.4 y 7.1.2 / Estándar 6.0.1, 3.8</t>
  </si>
  <si>
    <t>Norma BASC 7.1.2 – Recurso humano
Norma BASC 4.4 – Enfoque de procesos
Estándar 6.0.1, 3.8 – Controles en los procesos operativos no relacionados con la carga</t>
  </si>
  <si>
    <t>¿La asignación del piloto práctico y la coordinación con el proveedor de transporte marítimo se encuentran identificadas dentro de la trazabilidad del servicio?</t>
  </si>
  <si>
    <t>BAUPRES asignó al piloto práctico José Luis Lara Parra para las cuatro maniobras ejecutadas entre el 23 y el 25/04/2026 y coordinó con el proveedor de transporte los traslados requeridos. Los registros diferencian al piloto de BAUPRES, vinculado como contratista para el ejercicio de la función de practicaje, del personal de las embarcaciones de apoyo.</t>
  </si>
  <si>
    <t>¿La asignación permite identificar nominalmente el personal operativo, su cargo, embarcación y maniobra?</t>
  </si>
  <si>
    <t>La trazabilidad identificó nominalmente al piloto José Luis Lara Parra y al personal del proveedor asociado a cada embarcación y actividad: Voyager para el arribo; Arco para el traslado de amarradores; Merlina para los traslados del piloto; y Mística para el transporte de buzos. Los registros relacionan patrones, auxiliares y amarradores participantes.</t>
  </si>
  <si>
    <t>Norma BASC 7.1.2 – Recurso humano
Estándar 6.0.1, 3.8 – Controles en los procesos operativos no relacionados con la carga</t>
  </si>
  <si>
    <t>Norma BASC 7.1.2 y 6.1 / Estándar 6.0.1, 3.8</t>
  </si>
  <si>
    <t>Norma BASC 6.1 – Gestión del riesgo
Norma BASC 7.1.2 – Recurso humano
Estándar 6.0.1, 3.8 – Controles en los procesos operativos no relacionados con la carga</t>
  </si>
  <si>
    <t>¿Los turnos de trabajo y descanso son planificados de manera que se garantice disponibilidad y se controle la fatiga del personal operativo?</t>
  </si>
  <si>
    <t>Se verificó en Synergy el flujo «Plan de gestión de la fatiga para el servicio de practicaje», con la programación del piloto entre el miércoles 22 y el martes 28 de abril de 2026. El registro relaciona cuatro turnos, dos periodos en stand by y tres de descanso, bajo un esquema 14 × 14, permitiendo verificar la disponibilidad y el control de la fatiga para la muestra.</t>
  </si>
  <si>
    <t>Norma BASC 6.1 y 7.1.3 / Estándar 6.0.1, 3.8</t>
  </si>
  <si>
    <t>Norma BASC 6.1 – Gestión del riesgo
Norma BASC 7.1.3 – Infraestructura
Estándar 6.0.1, 3.8 – Controles en los procesos operativos no relacionados con la carga</t>
  </si>
  <si>
    <t>¿Antes de la primera maniobra del día se realiza la inspección preoperacional de la embarcación y sus equipos?</t>
  </si>
  <si>
    <t>Antes de la primera maniobra se verifican las condiciones de la embarcación de apoyo mediante el control preoperacional ejecutado por el proveedor. Como muestra se revisó el registro de la Voyager del 24/04/2026 a las 12:28, junto con verificaciones de la Merlina de los días 23 y 25/04/2026.</t>
  </si>
  <si>
    <t>Norma BASC 6.1 – Gestión del riesgo
Estándar 6.0.1, 3.8 – Controles en los procesos operativos no relacionados con la carga</t>
  </si>
  <si>
    <t>¿Las condiciones meteorológicas y oceanográficas son verificadas antes de iniciar y durante la operación?</t>
  </si>
  <si>
    <t>Las condiciones meteorológicas y oceanográficas fueron registradas en las bitácoras del proveedor. Adicionalmente, el Director de Operaciones comunica diariamente por el grupo corporativo de WhatsApp el reporte climático y meteomarino junto con las charlas de seguridad y salud en el trabajo.</t>
  </si>
  <si>
    <t>Norma BASC 7.1.3 y 6.1 / Estándar 6.0.1, 3.8</t>
  </si>
  <si>
    <t>¿Se mantienen medios de comunicación y seguimiento suficientes entre embarcaciones, Dirección de Operaciones, Seguridad, agencia y terminal?</t>
  </si>
  <si>
    <t>Se evidenciaron radio VHF, teléfonos celulares y seguimiento GPS como medios para coordinar a BAUPRES, los pilotos y las embarcaciones de apoyo. Los registros permitieron verificar horas de alistamiento, salida, llegada, embarque, desembarque y finalización.</t>
  </si>
  <si>
    <t>¿El proceso dispone de medios alternos para mantener la comunicación ante fallas de radio, celular, internet o del sistema principal?</t>
  </si>
  <si>
    <t>La operación dispone de medios alternos como radio VHF, celular, correo corporativo, WhatsApp y radio base del proveedor. La combinación de canales permite mantener la coordinación cuando uno de los medios presenta indisponibilidad.</t>
  </si>
  <si>
    <t>Norma BASC 6.1 / Estándar 6.0.1, 3.8 y 6.1</t>
  </si>
  <si>
    <t>Norma BASC 6.1 – Gestión del riesgo
Estándar 6.0.1, 3.8 – Controles en los procesos operativos no relacionados con la carga
Estándar 6.0.1, 6.1 – Generalidades</t>
  </si>
  <si>
    <t>¿Durante el embarque, traslado y desembarque de pilotos, buzos, autoridades y personal se aplican controles para evitar accesos no autorizados, accidentes y contaminación de la operación?</t>
  </si>
  <si>
    <t>Para el embarque, traslado y desembarque se aplican controles de identificación de personas y paquetes, inspecciones preoperacionales, vigilancia en las áreas de embarque, uso de embarcaciones autorizadas, seguimiento GPS y controles de las instalaciones portuarias. Estos controles se encuentran asociados a los riesgos de narcotráfico y eventos de seguridad.</t>
  </si>
  <si>
    <t>Norma BASC 7.2.1 y 7.2.4 / Estándar 6.0.1, 3.8</t>
  </si>
  <si>
    <t>Norma BASC 7.2.1 – Información documentada – Generalidades
Norma BASC 7.2.4 – Control de registros
Estándar 6.0.1, 3.8 – Controles en los procesos operativos no relacionados con la carga</t>
  </si>
  <si>
    <t>¿La ejecución del servicio queda documentada mediante reportes de operación completos, legibles e identificables?</t>
  </si>
  <si>
    <t>La ejecución del servicio quedó soportada en Amura PilotPRO, PILRED e informes del piloto práctico. Para la MAPLE WISDOM se identificaron el piloto José Luis Lara Parra y las cuatro maniobras: arribo y atraque el 23/04/2026 a las 15:15; desatraque el 25/04/2026 a las 11:05; fondeo a las 12:36; y leva de ancla a las 13:12.</t>
  </si>
  <si>
    <t>Norma BASC 7.2.4 / Estándar 6.0.1, 3.8</t>
  </si>
  <si>
    <t>Norma BASC 7.2.4 – Control de registros
Estándar 6.0.1, 3.8 – Controles en los procesos operativos no relacionados con la carga</t>
  </si>
  <si>
    <t>¿Las bitácoras permiten reconstruir cronológicamente la navegación, maniobras, participantes y novedades?</t>
  </si>
  <si>
    <t>Los registros de BAUPRES, complementados con los soportes de las embarcaciones de apoyo, permitieron reconstruir cronológicamente las actividades realizadas entre el 23 y el 25/04/2026, incluidos los traslados del piloto José Luis Lara Parra, las cuatro maniobras, las embarcaciones utilizadas, los participantes y los horarios.</t>
  </si>
  <si>
    <t>Norma BASC 7.2.4 – Control de registros
Norma BASC 8.1 – Seguimiento, medición, análisis y evaluación
Estándar 6.0.1, 3.8 – Controles en los procesos operativos no relacionados con la carga</t>
  </si>
  <si>
    <t>Norma BASC 6.1 – Gestión del riesgo
Norma BASC 7.2.4 – Control de registros
Norma BASC 9.2 – No conformidad
Estándar 6.0.1, 3.7 – Comunicación de actividades sospechosas o eventos críticos
Estándar 6.0.1, 3.8 – Controles en los procesos operativos no relacionados con la carga</t>
  </si>
  <si>
    <t>Norma BASC 6.1 / Estándar 6.0.1, 3.7</t>
  </si>
  <si>
    <t>Norma BASC 6.1 – Gestión del riesgo
Estándar 6.0.1, 3.7 – Comunicación de actividades sospechosas o eventos críticos</t>
  </si>
  <si>
    <t>¿El personal operativo conoce los canales y responsabilidades para informar actividades sospechosas, intentos de contaminación, extorsión, soborno, sabotaje o presencia de elementos no autorizados?</t>
  </si>
  <si>
    <t>La matriz de riesgos establece el reporte de condiciones y actividades sospechosas y la investigación de incidentes y eventos críticos. El personal dispone de comunicación con la Gerencia de Operaciones y Seguridad y de canales para informar narcotráfico, extorsión, soborno u otros hechos que puedan afectar el servicio.</t>
  </si>
  <si>
    <t>Norma BASC 7.1.3 y 8.1 / Estándar 6.0.1, 3.8</t>
  </si>
  <si>
    <t>Norma BASC 7.1.3 – Infraestructura
Norma BASC 8.1 – Seguimiento, medición, análisis y evaluación
Estándar 6.0.1, 3.8 – Controles en los procesos operativos no relacionados con la carga</t>
  </si>
  <si>
    <t>¿Operaciones verifica la disponibilidad y condición de las embarcaciones y comunica las fallas a Mantenimiento antes de asignarlas?</t>
  </si>
  <si>
    <t>BAUPRES verifica la disponibilidad del transporte antes de confirmar la asignación. Para la muestra se contrastaron los registros del proveedor correspondientes a Voyager y Merlina, incluidas las verificaciones preoperacionales y de mantenimiento realizadas antes de los servicios de la MAPLE WISDOM.</t>
  </si>
  <si>
    <t>¿El proceso dispone de recursos alternos para continuar el servicio ante indisponibilidad de una embarcación, tripulación, equipo o medio de comunicación?</t>
  </si>
  <si>
    <t>La programación permite recurrir a pilotos disponibles y a diferentes embarcaciones del proveedor según la actividad. En la muestra participaron cuatro embarcaciones y se contó con VHF, celular y radio base como alternativas de comunicación, lo que permitió mantener la continuidad del servicio.</t>
  </si>
  <si>
    <t>Norma BASC 7.2.4 – Control de registros
Estándar 6.0.1, 6.1 – Generalidades</t>
  </si>
  <si>
    <t>¿La información de naves, horarios, rutas, personal, clientes y programación se protege contra divulgación, alteración o pérdida?</t>
  </si>
  <si>
    <t>La información de naves, clientes, horarios, rutas y pilotos se gestiona mediante accesos controlados en Synergy, Amura PilotPRO y PILRED. La matriz de riesgos contempla políticas de protección de datos, seguridad informática, confidencialidad, antivirus y copias de respaldo.</t>
  </si>
  <si>
    <t>Norma BASC 7.2.3 – Control de documentos
Norma BASC 7.2.4 – Control de registros
Estándar 6.0.1, 6.1 – Generalidades</t>
  </si>
  <si>
    <t>¿Los registros operativos —solicitudes, programación, preoperacionales, bitácoras, reportes, GPS y registros audiovisuales— se conservan completos, protegidos, disponibles y con tiempo de retención definido?</t>
  </si>
  <si>
    <t>Las solicitudes, programaciones, informes de piloto y registros de los sistemas estuvieron disponibles y permitieron reconstruir la operación. La organización aplica controles documentales y de retención para proteger su integridad, disponibilidad y consulta por personal autorizado.</t>
  </si>
  <si>
    <t>Norma BASC 6.1 / Estándar 6.0.1, 3.1, 3.8 y 6.1</t>
  </si>
  <si>
    <t>Norma BASC 6.1 – Gestión del riesgo
Estándar 6.0.1, 3.1 – Parámetros y criterios
Estándar 6.0.1, 3.8 – Controles en los procesos operativos no relacionados con la carga
Estándar 6.0.1, 6.1 – Generalidades</t>
  </si>
  <si>
    <t>¿La matriz de riesgos identifica de manera completa los riesgos de protección aplicables al proceso de Operaciones de Pilotaje Práctico y Asistencia Práctica?</t>
  </si>
  <si>
    <t>Se verificó la Caracterización de Administración del Riesgo C-SGI-GROP-01, versión 05 del 24/06/2026, y la matriz de riesgos consultada el 01/07/2026. Para Operaciones de Pilotaje Práctico y Asistencia Práctica se identifican riesgos de narcotráfico, extorsión, secuestro, soborno, pérdida de información y riesgos informáticos, con causas, cargos expuestos, controles, consecuencias, valoración inherente, tratamiento, valoración residual y política de manejo.</t>
  </si>
  <si>
    <t>¿Los controles frente al riesgo de EXTORSIÓN son conocidos, ejecutados y acordes con la exposición del personal operativo?</t>
  </si>
  <si>
    <t>La matriz identifica el riesgo de EXTORSIÓN para la Gerencia de Operaciones, pilotos y personal de apoyo. Contempla reporte de actividades sospechosas, estudios de seguridad, seguimiento de comportamientos, charlas con Policía Nacional, CCTV, confidencialidad y canales de comunicación. La valoración residual es Baja y aceptable.</t>
  </si>
  <si>
    <t>¿Los controles frente al riesgo de SECUESTRO cubren los desplazamientos del personal y la prestación de servicios en el área marina?</t>
  </si>
  <si>
    <t>La matriz identifica el riesgo de SECUESTRO durante los desplazamientos del personal y de los pilotos. Los controles incluyen consulta previa de orden público, seguimiento y contacto durante los traslados, estudios de seguridad, capacitación con SIJIN o GAULA y la posibilidad de utilizar transporte marítimo alterno. La valoración residual es Baja y aceptable.</t>
  </si>
  <si>
    <t>¿Los controles frente al riesgo de CORRUPCIÓN Y SOBORNO cubren trámites ante autoridades, decisiones operativas y posibles ofrecimientos indebidos?</t>
  </si>
  <si>
    <t>El riesgo de SOBORNO aplica a los pilotos prácticos en trámites y relaciones con entidades públicas o privadas. Se verificaron controles como el reporte e investigación de eventos críticos, estudios de seguridad, Política Anticorrupción y Soborno, Código de Ética, seguimiento de las operaciones y el programa de gestión del riesgo. La valoración residual es Baja y aceptable.</t>
  </si>
  <si>
    <t>Norma BASC 6.1 y 7.1.3 / Estándar 6.0.1, 6.1</t>
  </si>
  <si>
    <t>Norma BASC 6.1 – Gestión del riesgo
Norma BASC 7.1.3 – Infraestructura
Estándar 6.0.1, 6.1 – Generalidades</t>
  </si>
  <si>
    <t>¿El acceso a bases de datos, software y aplicaciones operativas se encuentra restringido y controlado según los cargos autorizados?</t>
  </si>
  <si>
    <t>El riesgo informático por acceso a bases de datos y aplicaciones contempla usuarios y claves personales, permisos de acceso, antivirus, administración del software, red controlada para Synergy y acuerdos de seguridad. La valoración residual se encuentra en nivel Bajo y aceptable.</t>
  </si>
  <si>
    <t>Norma BASC 6.1, 7.1.3 y 7.2.4 / Estándar 6.0.1, 6.1</t>
  </si>
  <si>
    <t>Norma BASC 6.1 – Gestión del riesgo
Norma BASC 7.1.3 – Infraestructura
Norma BASC 7.2.4 – Control de registros
Estándar 6.0.1, 6.1 – Generalidades</t>
  </si>
  <si>
    <t>¿La información digital y multimedia del proceso cuenta con respaldos suficientes y se verifica la recuperación de la información?</t>
  </si>
  <si>
    <t>La matriz contempla el riesgo de falta de respaldo de la información digital. Los controles incluyen Synergy, antivirus, servidor, disco externo y copia semanal de la documentación sensible, gestión documental y capacitación sobre el manejo de la información. La valoración residual es Baja y aceptable.</t>
  </si>
  <si>
    <t>¿Los controles contra NARCOTRÁFICO son suficientes para prevenir contaminación de buques o transporte de sustancias ilícitas por personal propio o terceros?</t>
  </si>
  <si>
    <t>La matriz identifica el riesgo de NARCOTRÁFICO por posible contaminación de buques de tráfico internacional o del personal. Los controles incluyen verificación de personas, vehículos, documentos y paquetes, seguimiento de desplazamientos, inspecciones preoperativas, capacitación, estudios de seguridad, CCTV, pruebas de alcohol y drogas y verificación de proveedores críticos. El riesgo residual es Bajo y aceptable.</t>
  </si>
  <si>
    <t>¿Los controles frente a SABOTAJE previenen la manipulación intencional de embarcaciones, herramientas, equipos de seguridad, comunicaciones y emergencia?</t>
  </si>
  <si>
    <t>Los controles frente a manipulación intencional o sabotaje se encuentran integrados en las inspecciones preoperativas, el control de acceso, CCTV, seguimiento de operaciones, supervisión de reparaciones, mantenimiento y reporte de actividades sospechosas. Estos controles permiten verificar la integridad de los medios utilizados antes de la maniobra.</t>
  </si>
  <si>
    <t>Norma BASC 6.1 – Gestión del riesgo
Norma BASC 7.2.4 – Control de registros
Estándar 6.0.1, 6.1 – Generalidades</t>
  </si>
  <si>
    <t>¿Los controles frente a PÉRDIDA DE INFORMACIÓN protegen la confidencialidad de la programación, clientes, personal, autoridades y servicios?</t>
  </si>
  <si>
    <t>La matriz identifica el riesgo de PÉRDIDA DE INFORMACIÓN sensible de clientes, pilotos, proveedores y autoridades. Incluye políticas de protección de datos y seguridad informática, cláusulas de confidencialidad, acuerdos de seguridad, gestión documental, auditorías, inspecciones de controles informáticos y pruebas de vulnerabilidad. La valoración residual es Baja.</t>
  </si>
  <si>
    <t>¿Los controles frente a PROLIFERACIÓN DE ARMAS previenen el transporte de armas o elementos de destrucción masiva hacia buques de tráfico internacional?</t>
  </si>
  <si>
    <t>La prevención del ingreso o transporte de armas y elementos no autorizados se soporta en la verificación de personas, vehículos, documentos, paquetes y pertenencias; controles de acceso en puertos; inspecciones preoperativas; CCTV; estudios de seguridad y seguimiento de desplazamientos. Estos controles se aplican antes del embarque y durante el servicio.</t>
  </si>
  <si>
    <t>Norma BASC 6.1 – Gestión del riesgo
Norma BASC 8.1 – Seguimiento, medición, análisis y evaluación
Estándar 6.0.1, 3.1 – Parámetros y criterios</t>
  </si>
  <si>
    <t>Norma BASC 8.1 / Estándar 6.0.1, 3.1</t>
  </si>
  <si>
    <t>Norma BASC 8.1 – Seguimiento, medición, análisis y evaluación
Estándar 6.0.1, 3.1 – Parámetros y criterios</t>
  </si>
  <si>
    <t>¿Los resultados de los indicadores se analizan de acuerdo con su periodicidad y generan acciones cuando no se alcanzan las metas?</t>
  </si>
  <si>
    <t>Los indicadores del proceso se gestionan mediante Synergy según la periodicidad establecida en la caracterización. La Gerencia de Operaciones realiza seguimiento al cumplimiento del servicio y a los resultados de los controles; las desviaciones deben quedar acompañadas de análisis y acciones.</t>
  </si>
  <si>
    <t>Estándar Internacional de Seguridad BASC 6.0.1, 3.1</t>
  </si>
  <si>
    <t>Estándar 6.0.1, 3.1 – Parámetros y criterios</t>
  </si>
  <si>
    <t>¿El numeral 3.1 del Estándar 6.0.1 es aplicable al alcance del SGCS BASC de BAUPRES?</t>
  </si>
  <si>
    <t>El numeral 3.1 del Estándar 6.0.1 es aplicable al proceso de BAUPRES. La organización ha definido parámetros y criterios para la planeación, asignación, ejecución, control y registro de los servicios de pilotaje práctico y asistencia práctica.</t>
  </si>
  <si>
    <t>Estándar Internacional de Seguridad BASC 6.0.1, 3.7</t>
  </si>
  <si>
    <t>Estándar 6.0.1, 3.7 – Comunicación de actividades sospechosas o eventos críticos</t>
  </si>
  <si>
    <t>¿El numeral 3.7 del Estándar 6.0.1 es aplicable al alcance del SGCS BASC de BAUPRES?</t>
  </si>
  <si>
    <t>El numeral 3.7 del Estándar 6.0.1 es aplicable. La matriz de riesgos y los procedimientos establecen el reporte de actividades sospechosas y eventos críticos, junto con canales de comunicación y responsabilidades para su atención e investigación.</t>
  </si>
  <si>
    <t>Estándar Internacional de Seguridad BASC 6.0.1, 3.8</t>
  </si>
  <si>
    <t>Estándar 6.0.1, 3.8 – Controles en los procesos operativos no relacionados con la carga</t>
  </si>
  <si>
    <t>¿El numeral 3.8 del Estándar 6.0.1 es aplicable al alcance del SGCS BASC de BAUPRES?</t>
  </si>
  <si>
    <t>El numeral 3.8 del Estándar 6.0.1 es aplicable al proceso de Operaciones. BAUPRES mantiene controles sobre solicitudes, programación, pilotos, coordinación de embarcaciones de apoyo, preoperacionales, comunicaciones, condiciones meteomarinas, registros y trazabilidad de los servicios no relacionados con la carga.</t>
  </si>
  <si>
    <t>Norma BASC 4.4 y 7.2.1 / Estándar 6.0.1, 3.1 y 5.1</t>
  </si>
  <si>
    <t>Norma BASC 4.4 – Enfoque de procesos
Norma BASC 7.2.1 – Información documentada: generalidades
Estándar 6.0.1, 3.1 – Gestión del riesgo
Estándar 6.0.1, 5.1 – Control de acceso</t>
  </si>
  <si>
    <t>¿El proceso se encuentra caracterizado y define objetivo, alcance, responsables, entradas, actividades, riesgos, controles, salidas, recursos e indicadores?</t>
  </si>
  <si>
    <t>Se evidenció la Caracterización de Administración del Riesgo C-SGI-GROP-01, versión 05, del 24/06/2026. El documento define objetivo, alcance, entradas, actividades, responsables, recursos, riesgos, controles, salidas e indicadores. El Manual del SGI M-SGI-PRG-01, versión 17, aprobado el 21/10/2024, establece que cada proceso se planifica mediante su caracterización y aplica el ciclo PHVA.</t>
  </si>
  <si>
    <t>Norma BASC 5.4 y 7.1.2 / Estándar 6.0.1, 3.1 y 5.1</t>
  </si>
  <si>
    <t>Norma BASC 5.4 – Responsabilidad y autoridad en la organización
Norma BASC 7.1.2 – Recurso humano
Estándar 6.0.1, 3.1 – Responsables de la gestión del riesgo
Estándar 6.0.1, 5.1 – Responsables del control de acceso</t>
  </si>
  <si>
    <t>¿La estructura de seguridad identifica al Jefe de Seguridad General, al Director de Seguridad y DPA y al Asistente de Seguridad y DPA, con autoridad y responsabilidades diferenciadas?</t>
  </si>
  <si>
    <t>La estructura del proceso identifica al Jefe de Seguridad General, al Director de Seguridad y DPA y al Asistente de Seguridad y DPA. El Manual del SGI M-SGI-PRG-01, versión 17, dispone que la Gerencia designa un líder o responsable para cada proceso y que sus responsabilidades se detallan en el Manual de funciones y en la caracterización.</t>
  </si>
  <si>
    <t>Norma BASC 5.4 – Responsabilidad y autoridad en la organización
Norma BASC 7.2.4 – Control de registros
Estándar 6.0.1, 3.1 – Asignación de responsabilidades para la gestión del riesgo</t>
  </si>
  <si>
    <t>Norma BASC 6.1 – Identificación, análisis, evaluación y tratamiento de riesgos</t>
  </si>
  <si>
    <t>¿La organización dispone de una metodología para gestionar riesgos y oportunidades estratégicas y del SGCS BASC?</t>
  </si>
  <si>
    <t>La organización mantiene matrices en Synergy para identificar, analizar, valorar y tratar los riesgos y oportunidades relacionados con los procesos y con el SGCS BASC., soportados en el  procedimiento de gestión de riesgos P-SGI-GROP-01</t>
  </si>
  <si>
    <t>Norma BASC 6.1 – Tratamiento de riesgos
Norma BASC 8.1 – Evaluación de la eficacia de los controles</t>
  </si>
  <si>
    <t>Se evidenció la Matriz de Gestión de Riesgos de Protección actualizada el 01/07/2026 y el Procedimiento de Gestión del Riesgo P-SGI-GROP-01, versión 04, del 19/07/2025.Las matrices de riesgos relacionan causas, consecuencias, controles, responsables, valoración inherente y residual, seguimiento e indicadores. Los resultados son utilizados para planificar actividades y adoptar decisiones en los procesos.</t>
  </si>
  <si>
    <t>Norma BASC 7.3 – Toma de conciencia.
Norma BASC 8.1 – Seguimiento, medición, análisis y evaluación.
Estándar 6.0.1, 4.2.1 – Programas de prevención, formación y concientización:
Prevención de delitos relacionados con el comercio internacional.
Prevención de adicciones.
Responsabilidad social empresarial.
Prevención del riesgo de corrupción y soborno.</t>
  </si>
  <si>
    <t>Norma BASC 6.1 – Gestión del riesgo
Norma BASC 8.1 – Seguimiento, medición, análisis y evaluación
Norma BASC 9.1 – Mejora</t>
  </si>
  <si>
    <t>Norma BASC 5.4, 7.1.2 y 7.2.4 / Estándar 6.0.1, 3.1</t>
  </si>
  <si>
    <t>Norma BASC 5.4 – Responsabilidad y autoridad en la organización
Norma BASC 7.1.2 – Recurso humano
Norma BASC 7.2.4 – Control de registros
Estándar 6.0.1, 3.1 – Responsabilidades de apoyo a la gestión del riesgo</t>
  </si>
  <si>
    <t>¿El Asistente de Seguridad y DPA participa en la actualización, aprobación y seguimiento de la matriz de riesgos y los controles del proceso?</t>
  </si>
  <si>
    <t>La Matriz de Gestión de Riesgos de Protección registra como cargos expuestos y responsables al Director de Seguridad–DPA y al Asistente DPA. En los seis riesgos del proceso se evidenció aprobación de las acciones del trabajador por Cristian Alexis Figueroa Osorio, Asistente de Seguridad DPA, el 03/07/2026.</t>
  </si>
  <si>
    <t>Norma BASC 6.1 y 7.2.1 / Estándar 6.0.1, 3.1</t>
  </si>
  <si>
    <t>Norma BASC 6.1 – Gestión del riesgo
Norma BASC 7.2.1 – Información documentada: generalidades
Estándar 6.0.1, 3.1 – Metodología para identificar, analizar, evaluar y tratar los riesgos</t>
  </si>
  <si>
    <t>¿La organización dispone de una metodología documentada para identificar, analizar, evaluar, tratar, monitorear y comunicar los riesgos de protección?</t>
  </si>
  <si>
    <t>El Manual SGI M-SGI-PRG-01, versión 17, establece que el contexto, las partes interesadas y los cambios son entradas de la gestión del riesgo. Los riesgos operacionales y de protección se administran mediante el Procedimiento P-SGI-GROP-01, versión 04, del 19/07/2025, se registran en Synergy y se consolidan en la Matriz de Gestión de Riesgos de Protección, actualizada el 01/07/2026.</t>
  </si>
  <si>
    <t>Norma BASC 6.1 – Gestión del riesgo
Norma BASC 8.1 – Seguimiento, medición, análisis y evaluación
Estándar 6.0.1, 3.1 – Identificación y valoración integral de riesgos</t>
  </si>
  <si>
    <t>Norma BASC 6.1 / Estándar 6.0.1, 3.1, 5.1 y 5.2</t>
  </si>
  <si>
    <t>Norma BASC 6.1 – Gestión del riesgo
Estándar 6.0.1, 3.1 – Tratamiento de riesgos
Estándar 6.0.1, 5.1 – Control de acceso
Estándar 6.0.1, 5.2 – Seguridad física</t>
  </si>
  <si>
    <t>¿El riesgo de SABOTAJE contiene controles acordes con las instalaciones, embarcaciones, equipos e información crítica?</t>
  </si>
  <si>
    <t>En la matriz de riesgos actualizada el 01/07/2026 se verificó el tratamiento del riesgo de sabotaje mediante controles sobre condiciones sospechosas, estudios e inspecciones de seguridad, mantenimiento, CCTV, control de accesos, actividades preventivas y verificación de instalaciones, equipos y embarcaciones.</t>
  </si>
  <si>
    <t>Norma BASC 6.1 / Estándar 6.0.1, 3.1 y 5.1</t>
  </si>
  <si>
    <t>Norma BASC 6.1 – Gestión del riesgo
Estándar 6.0.1, 3.1 – Tratamiento de riesgos
Estándar 6.0.1, 5.1 – Control de acceso</t>
  </si>
  <si>
    <t>¿El riesgo de ACCESO NO AUTORIZADO contempla controles físicos, tecnológicos y humanos?</t>
  </si>
  <si>
    <t>La matriz contempla el riesgo de acceso no autorizado y controles físicos, tecnológicos y humanos. Se verificó la implementación del sistema SPC, mediante el cual los empleados y pilotos utilizan código QR o tag según el rol asignado; el sistema impide el acceso a zonas no autorizadas y genera alertas ante intentos no permitidos.</t>
  </si>
  <si>
    <t>Norma BASC 6.1 / Estándar 6.0.1, 3.1, 3.7 y 5.1</t>
  </si>
  <si>
    <t>Norma BASC 6.1 – Gestión del riesgo
Estándar 6.0.1, 3.1 – Tratamiento de riesgos
Estándar 6.0.1, 3.7 – Comunicación de actividades sospechosas o eventos críticos
Estándar 6.0.1, 5.1 – Control de acceso</t>
  </si>
  <si>
    <t>¿El riesgo de INGRESO DE ELEMENTOS ILÍCITOS contempla controles para personas, vehículos, documentos, paquetes y objetos sospechosos?</t>
  </si>
  <si>
    <t>La matriz contempla controles frente al ingreso de elementos ilícitos, incluyendo autorización previa, inspección visual, control de personas, vehículos, documentos y paquetes, reporte de objetos sospechosos y comunicación con Seguridad o las autoridades cuando corresponda.</t>
  </si>
  <si>
    <t>Norma BASC 6.1 / Estándar 6.0.1, 3.1 y 3.7</t>
  </si>
  <si>
    <t>Norma BASC 6.1 – Gestión del riesgo
Estándar 6.0.1, 3.1 – Tratamiento de riesgos
Estándar 6.0.1, 3.7 – Comunicación de actividades sospechosas o eventos críticos</t>
  </si>
  <si>
    <t>¿El riesgo de EXTORSIÓN contempla canales de reporte, actuación, protección de información y contacto con autoridades?</t>
  </si>
  <si>
    <t>La gestión del riesgo de extorsión se articula con los procedimientos y canales de reporte, protección de información, atención de amenazas y comunicación con autoridades. El Manual SGI relaciona el procedimiento P-SGI-GROP-09 para la prevención y contingencia en caso de llamada extorsiva.</t>
  </si>
  <si>
    <t>Norma BASC 6.1 y 8.1 / Estándar 6.0.1, 3.1 y 3.7</t>
  </si>
  <si>
    <t>Norma BASC 6.1 – Gestión del riesgo
Norma BASC 8.1 – Seguimiento, medición, análisis y evaluación
Estándar 6.0.1, 3.1 – Tratamiento de riesgos
Estándar 6.0.1, 3.7 – Respuesta ante eventos críticos</t>
  </si>
  <si>
    <t>¿El riesgo de FALLAS EN LA RESPUESTA ANTE EVENTOS contempla procedimientos, roles, directorio, simulacros, investigación y acciones?</t>
  </si>
  <si>
    <t>La matriz contempla la respuesta ante eventos y se complementa con el Procedimiento de Reporte e Investigación de Accidentes, Incidentes y Eventos Críticos P-SGI-GROP-03. Se evidenció simulacro de paquete sospechoso orientado a evaluar la reacción del piloto y el cumplimiento del protocolo, con resultado satisfactorio.</t>
  </si>
  <si>
    <t>Norma BASC 6.1 y 7.1.3 / Estándar 6.0.1, 3.1 y 5.2</t>
  </si>
  <si>
    <t>Norma BASC 6.1 – Gestión del riesgo
Norma BASC 7.1.3 – Infraestructura
Estándar 6.0.1, 3.1 – Tratamiento de riesgos
Estándar 6.0.1, 5.2 – Seguridad física</t>
  </si>
  <si>
    <t>¿El riesgo de FALLAS EN LA INFRAESTRUCTURA FÍSICA contempla cerramientos, puertas, ventanas, cerraduras, cámaras, iluminación y controles de acceso?</t>
  </si>
  <si>
    <t>La matriz contempla el riesgo asociado con fallas en la infraestructura física de seguridad. Los controles se apoyan en inspecciones, vigilancia 24 horas, sistemas de acceso, CCTV y mantenimiento. Las condiciones específicas de la cerca eléctrica y del portón se registran en los ítems de inspección y funcionamiento para evitar duplicar el hallazgo.</t>
  </si>
  <si>
    <t>Norma BASC 6.1 – Gestión del riesgo
Norma BASC 8.1 – Seguimiento, medición, análisis y evaluación
Estándar 6.0.1, 3.1 – Aceptación y seguimiento del riesgo residual</t>
  </si>
  <si>
    <t>¿La aceptación de los riesgos residuales y la decisión de no formular planes adicionales se encuentran justificadas y aprobadas?</t>
  </si>
  <si>
    <t>Se evidenció que los seis riesgos del proceso presentan valoración residual en nivel Bajo, política de manejo y determinación de no requerir plan de mejora, de acuerdo con la metodología de gestión de riesgos aplicada por la organización. Con base en la validación final de la auditoría, el requisito se clasifica como conforme.</t>
  </si>
  <si>
    <t>Norma BASC 6.3 – Gestión del cambio
Norma BASC 8.1 – Seguimiento, medición, análisis y evaluación
Estándar 6.0.1, 3.1 – Revisión de riesgos ante cambios
Estándar 6.0.1, 5.1 – Cambios en los controles de acceso</t>
  </si>
  <si>
    <t>Norma BASC 7.2.1 y 7.2.4 / Estándar 6.0.1, 5.1</t>
  </si>
  <si>
    <t>Norma BASC 7.2.1 – Información documentada: generalidades
Norma BASC 7.2.4 – Control de registros
Estándar 6.0.1, 5.1 – Procedimiento de control de acceso</t>
  </si>
  <si>
    <t>¿El control de acceso se encuentra documentado en un procedimiento vigente y disponible?</t>
  </si>
  <si>
    <t>Se evidenció el Procedimiento de Control de Acceso a Instalaciones P-SGI-GROP-05, versión 05, del 27/12/2025. El documento se complementa con el sistema SPC, vigilancia privada, cámaras, portón, autorizaciones y verificación de los requisitos para el ingreso.</t>
  </si>
  <si>
    <t>Norma BASC 6.1 – Gestión del riesgo
Norma BASC 7.1.3 – Infraestructura
Norma BASC 8.1 – Seguimiento, medición, análisis y evaluación
Estándar 6.0.1, 5.1 – Control de acceso por roles</t>
  </si>
  <si>
    <t>Norma BASC 6.1 y 8.1 / Estándar 6.0.1, 5.1</t>
  </si>
  <si>
    <t>Norma BASC 6.1 – Gestión del riesgo
Norma BASC 8.1 – Seguimiento, medición, análisis y evaluación
Estándar 6.0.1, 5.1 – Control de acceso de pilotos y contratistas</t>
  </si>
  <si>
    <t>¿El acceso dell personal conserva autorización previa, identidad, vigencia de credenciales, hora de ingreso y salida y operación asignada?</t>
  </si>
  <si>
    <t>Durante el ejercicio de trazabilidad de la operación asociada al buque MAPLE WISDOM, se evidenció la aplicación de controles de acceso y la identificación del personal participante en las maniobras. La trazabilidad permitió relacionar la autorización de ingreso, la identidad, el vínculo con la operación, la actividad ejecutada y los registros operacionales correspondientes.
Entre las personas verificadas se encontraron:
José Luis Lara Parra, piloto de BAUPRES.
Henry Moreno, patrón.
Sandro Paz, auxiliar.
Edwin Núñez, patrón.
Cristian Santander, auxiliar.
José Charris, patrón.
Víctor Peña, patrón.
Nelson Larios, maquinista.
Ezequiel Thomas, José Pérez, Sebastián Rodríguez, Farith Constante, Jhonatan Guerrero y Deimer Mejía, amarradores.
Smith Meriño, Juan Grazziany y Elin Escobar, participantes en la operación de traslado de amarradores.
Los registros revisados permitieron identificar el personal autorizado, su función dentro de la maniobra y la operación que justificaba su ingreso y permanencia, manteniendo la trazabilidad entre el control de acceso y la prestación del servicio marítimo.</t>
  </si>
  <si>
    <t>Norma BASC 6.1 – Gestión del riesgo
Norma BASC 8.1 – Seguimiento, medición, análisis y evaluación
Estándar 6.0.1, 5.1 – Control de visitantes y terceros</t>
  </si>
  <si>
    <t>¿Los visitantes y terceros ingresan con autorización previa, identificación, registro y acompañamiento según el área visitada?</t>
  </si>
  <si>
    <t>El ingreso de visitantes y terceros requiere autorización previa. Para programar el acceso se solicitan, según corresponda, seguridad social, licencia, tarjeta de propiedad, SOAT y revisión técnico-mecánica. Compras autoriza y remite la información al vigilante para la verificación en portería.</t>
  </si>
  <si>
    <t>Norma BASC 6.1, 7.2.4 y 8.1 / Estándar 6.0.1, 5.1 y 5.2.3</t>
  </si>
  <si>
    <t>Norma BASC 6.1 – Gestión del riesgo
Norma BASC 7.2.4 – Control de registros
Norma BASC 8.1 – Seguimiento, medición, análisis y evaluación
Estándar 6.0.1, 5.1 – Control de acceso vehicular
Estándar 6.0.1, 5.2.3 – Inspecciones de seguridad</t>
  </si>
  <si>
    <t>¿Los vehículos que ingresan y salen son inspeccionados mediante criterios definidos y se conserva un registro completo?</t>
  </si>
  <si>
    <t>El Procedimiento P-SGI-GROP-05 establece controles para el ingreso y salida de vehículos. La autorización previa y la revisión de documentos del conductor y del vehículo permiten mantener trazabilidad; las novedades deben quedar registradas en el control del servicio de vigilancia.</t>
  </si>
  <si>
    <t>Norma BASC 6.1 – Gestión del riesgo
Norma BASC 8.1 – Seguimiento, medición, análisis y evaluación
Estándar 6.0.1, 5.1 – Control de paquetes, documentos y pertenencias</t>
  </si>
  <si>
    <t>¿El control de acceso incluye la verificación de paquetes, documentos, pertenencias y elementos no autorizados?</t>
  </si>
  <si>
    <t>La matriz de riesgos contempla inspección visual, control de paquetes, verificación física de personas y vehículos, protocolos de ingreso y reporte de objetos sospechosos. Estos controles se complementan con vigilancia, CCTV y comunicación con autoridades competentes.</t>
  </si>
  <si>
    <t>Norma BASC 7.1.3 – Infraestructura
Norma BASC 8.1 – Seguimiento, medición, análisis y evaluación
Estándar 6.0.1, 5.2 – Barreras, iluminación y protección física</t>
  </si>
  <si>
    <t>¿Las instalaciones disponen de barreras perimétricas, iluminación, cerramientos y vigilancia acordes con los riesgos?</t>
  </si>
  <si>
    <t>Las instalaciones cuentan con control de ingreso, vigilancia privada durante 24 horas prestada por Vivac Seguridad, CCTV, cerramientos e iluminación. Durante la inspección del 10/07/2026 se identificó la cerca eléctrica desmontada; esta condición y su tratamiento se relacionan con el seguimiento a la infraestructura de seguridad.</t>
  </si>
  <si>
    <t>Norma BASC 6.1 – Gestión del riesgo
Norma BASC 7.1.3 – Infraestructura
Norma BASC 8.1 – Seguimiento y control de fallas
Estándar 6.0.1, 5.1 – Continuidad del control de acceso
Estándar 6.0.1, 5.2 – Seguridad física</t>
  </si>
  <si>
    <t>¿Cuando se presenta una falla en la infraestructura se aplican medidas compensatorias y se gestiona su reparación o reemplazo?</t>
  </si>
  <si>
    <t>Durante la revisión se identificó una falla del control de acceso principal y su proceso de reemplazo. La organización mantuvo controles complementarios mediante vigilancia permanente, autorización de ingresos, SPC por roles, cámaras y verificación física. La condición fue identificada y sometida a seguimiento para restituir plenamente el control afectado.</t>
  </si>
  <si>
    <t>Norma BASC 7.1.3 – Infraestructura
Norma BASC 8.1 – Seguimiento, medición, análisis y evaluación
Estándar 6.0.1, 5.2 – Sistemas de vigilancia electrónica</t>
  </si>
  <si>
    <t>Norma BASC 7.1.3, 7.2.4 y 8.1 / Estándar 6.0.1, 5.2</t>
  </si>
  <si>
    <t>Norma BASC 7.1.3 – Infraestructura
Norma BASC 7.2.4 – Control de registros
Norma BASC 8.1 – Seguimiento, medición, análisis y evaluación
Estándar 6.0.1, 5.2 – CCTV de embarcaciones</t>
  </si>
  <si>
    <t>¿El tiempo de conservación y el procedimiento de extracción de las grabaciones de las embarcaciones se encuentran definidos y documentados?</t>
  </si>
  <si>
    <t>Se evidenció que las embarcaciones cuentan con sistemas de videovigilancia conformados por un DVR de 500 GB y dos cámaras instaladas en proa y popa, con capacidad de conservación de las grabaciones por un periodo aproximado de 30 días.
Para la consulta de la información, el disco es retirado y revisado en la oficina por el personal autorizado, lo que permite controlar el acceso a las grabaciones y recuperar los registros requeridos para verificaciones, investigaciones o análisis de eventos de seguridad.
La capacidad de almacenamiento, la ubicación de las cámaras y el procedimiento aplicado para la consulta permiten mantener evidencia visual de las operaciones y fortalecer los controles de seguridad de las embarcaciones.</t>
  </si>
  <si>
    <t>Norma BASC 7.1.3 y 7.2.4 / Estándar 6.0.1, 5.2</t>
  </si>
  <si>
    <t>Norma BASC 7.1.3 – Infraestructura
Norma BASC 7.2.4 – Control de registros
Estándar 6.0.1, 5.2 – Control de cerraduras y llaves</t>
  </si>
  <si>
    <t>¿Las llaves se encuentran inventariadas, asignadas, firmadas, verificadas en relevos y devueltas cuando cambia el responsable?</t>
  </si>
  <si>
    <t>Se evidenció el Formato de inventario y entrega de llaves F-GROP-01, versión 01, fecha 01/08/2023, con firmas de recibido para puertas, gabinetes y archivadores. También se evidenció acta de relevo semanal y control de llaves de embarcaciones asignadas a los patrones. Los soportes complementarios permitieron confirmar la implementación del control.</t>
  </si>
  <si>
    <t>Norma BASC 6.1 – Gestión del riesgo
Norma BASC 7.1.3 – Infraestructura
Norma BASC 8.1 – Seguimiento, medición, análisis y evaluación
Estándar 6.0.1, 5.2.3 – Inspecciones de seguridad</t>
  </si>
  <si>
    <t>Norma BASC 6.1 – Gestión del riesgo 
Norma BASC 7.1.3 – Infraestructura
Norma BASC 8.1 – Seguimiento, medición, análisis y evaluación Estándar 6.0.1, 5.1 – Control de acceso 
Estándar 6.0.1, 5.2 – Seguridad física</t>
  </si>
  <si>
    <t>Norma BASC 7.2.4 – Control de registros
Norma BASC 8.1 – Seguimiento, medición, análisis y evaluación
Estándar 6.0.1, 5.1 – Registros de control de acceso
Estándar 6.0.1, 5.2.3 – Registro de novedades de seguridad</t>
  </si>
  <si>
    <t>Norma BASC 7.2.1 – Información documentada: generalidades
Norma BASC 8.1 – Seguimiento y control operacional
Estándar 6.0.1, 5.1 – Tratamiento de personas no autorizadas</t>
  </si>
  <si>
    <t>¿La organización dispone de un procedimiento para enfrentar y retirar personas no autorizadas de las instalaciones y las embarcaciones?</t>
  </si>
  <si>
    <t>El Manual SGI M-SGI-PRG-01, versión 17, relaciona los procedimientos para el enfrentamiento y retiro de personas no autorizadas en la oficina P-SGI-GR-06 y para la identificación de una presunta persona no autorizada a bordo durante una maniobra P-SGI-GROP-07. Estos documentos soportan la actuación y el escalamiento al responsable de Seguridad.</t>
  </si>
  <si>
    <t>Norma BASC 7.2.1 – Información documentada: generalidades
Norma BASC 8.1 – Seguimiento y control operacional
Estándar 6.0.1, 5.1 – Ingreso de autoridades y personal con atención prioritaria</t>
  </si>
  <si>
    <t>Norma BASC 7.2.1 – Información documentada: generalidades
Norma BASC 8.1 – Seguimiento y control operacional
Estándar 6.0.1, 5.1 – Control de correspondencia y paquetes</t>
  </si>
  <si>
    <t>¿La recepción de correspondencia se encuentra controlada para prevenir el ingreso de elementos no autorizados?</t>
  </si>
  <si>
    <t>Se evidenció el procedimiento general para el recibo de correspondencia. El control se articula con la inspección visual, la verificación de paquetes, el reporte de objetos sospechosos y la restricción de acceso a áreas no autorizadas. La correspondencia es recivida en el CAD donde se realiza el control documental y posterior distribución</t>
  </si>
  <si>
    <t>Norma BASC 6.1, 7.2.1 y 8.1 / Estándar 6.0.1, 3.7</t>
  </si>
  <si>
    <t>Norma BASC 6.1 – Gestión del riesgo
Norma BASC 7.2.1 – Información documentada: generalidades
Norma BASC 8.1 – Seguimiento, medición, análisis y evaluación
Estándar 6.0.1, 3.7 – Comunicación de actividades sospechosas o eventos críticos</t>
  </si>
  <si>
    <t>¿Existen procedimientos y canales para reportar e investigar eventos críticos, actividades sospechosas, amenazas o intentos de contaminación?</t>
  </si>
  <si>
    <t>El Manual SGI M-SGI-PRG-01, versión 17, relaciona el Procedimiento de Reporte e Investigación de Accidentes, Incidentes y Eventos Críticos P-SGI-GROP-03, así como procedimientos para terrorismo, narcóticos y extorsión. Estos documentos soportan el reporte, investigación, comunicación y tratamiento de eventos críticos o actividades sospechosas.</t>
  </si>
  <si>
    <t>Norma BASC 6.1 – Gestión del riesgo
Norma BASC 7.1.3 – Infraestructura y recursos para respuesta
Estándar 6.0.1, 3.7 – Disponibilidad para la atención de eventos críticos</t>
  </si>
  <si>
    <t>Norma BASC 6.1, 8.1 y 9.2 / Estándar 6.0.1, 3.7</t>
  </si>
  <si>
    <t>Norma BASC 6.1 – Gestión del riesgo
Norma BASC 8.1 – Seguimiento, medición, análisis y evaluación
Norma BASC 9.2 – No conformidad
Estándar 6.0.1, 3.7 – Investigación y tratamiento de eventos críticos</t>
  </si>
  <si>
    <t>¿Los eventos de seguridad se investigan, se analizan sus causas y generan acciones y seguimiento?</t>
  </si>
  <si>
    <t>El proceso dispone de procedimientos de reporte e investigación de eventos críticos, análisis de causas en el proceso de Gestión de Mejora y flujos en Synergy para asignar acciones, responsables y fechas. La matriz de riesgos incorpora como controles la investigación de eventos y las acciones correctivas.</t>
  </si>
  <si>
    <t>Norma BASC 6.1 y 8.1 / Estándar 6.0.1, 3.7</t>
  </si>
  <si>
    <t>Norma BASC 6.1 – Gestión del riesgo
Norma BASC 8.1 – Seguimiento, medición, análisis y evaluación
Estándar 6.0.1, 3.7 – Preparación y respuesta ante eventos críticos</t>
  </si>
  <si>
    <t>¿La organización ejecuta simulacros o ejercicios para verificar la capacidad de respuesta ante eventos de seguridad?</t>
  </si>
  <si>
    <t>Se evidenció un simulacro de paquete sospechoso cuyo objetivo fue evaluar la reacción de un piloto práctico ante un intento de entrega de un paquete no autorizado y validar el cumplimiento del protocolo de seguridad. La conclusión registrada fue satisfactoria.</t>
  </si>
  <si>
    <t>Norma BASC 7.1.2 y 8.1 / Estándar 6.0.1, 4.2 y 3.7</t>
  </si>
  <si>
    <t>Norma BASC 7.1.2 – Recurso humano
Norma BASC 8.1 – Seguimiento, medición, análisis y evaluación
Estándar 6.0.1, 4.2 – Inducción, entrenamiento y capacitación
Estándar 6.0.1, 3.7 – Reconocimiento y reporte de actividades sospechosas</t>
  </si>
  <si>
    <t>¿El personal recibe formación sobre riesgos BASC, señales de alerta, controles de acceso y reporte de situaciones sospechosas?</t>
  </si>
  <si>
    <t>El Manual SGI M-SGI-PRG-01, versión 17, incluye en el programa de formación la gestión del riesgo, los controles operacionales, la preparación y respuesta a eventos, la prevención de delitos, los controles de acceso y el reporte de incidentes. Los registros específicos de capacitación se verifican en Gestión Humana.</t>
  </si>
  <si>
    <t>Norma BASC 6.1 y 7.2.4 / Estándar 6.0.1, 6.1 y 6.2</t>
  </si>
  <si>
    <t>Norma BASC 6.1 – Gestión del riesgo
Norma BASC 7.2.4 – Control de registros
Estándar 6.0.1, 6.1 – Protección de la información de los asociados de negocio
Estándar 6.0.1, 6.2 – Seguridad informática</t>
  </si>
  <si>
    <t>¿La información relacionada con riesgos, operaciones, accesos, cámaras, investigaciones y personal se encuentra protegida contra consulta, modificación o divulgación no autorizada?</t>
  </si>
  <si>
    <t>El proceso utiliza Synergy, controles de usuarios, permisos por roles, políticas de protección de datos y seguridad informática, acuerdos de confidencialidad y mecanismos tecnológicos administrados por TI. La matriz de riesgos incluye la protección de documentos, equipos y sistemas frente a sabotaje, acceso no autorizado y fuga de información.</t>
  </si>
  <si>
    <t>Norma BASC 7.2.4 y 8.1 / Estándar 6.0.1, 5.2 y 6.1</t>
  </si>
  <si>
    <t>Norma BASC 7.2.4 – Control de registros
Norma BASC 8.1 – Seguimiento, medición, análisis y evaluación
Estándar 6.0.1, 5.2 – Acceso y custodia de grabaciones
Estándar 6.0.1, 6.1 – Protección de información sensible</t>
  </si>
  <si>
    <t>¿El acceso a las grabaciones, bitácoras y registros de seguridad se encuentra limitado a personal autorizado?</t>
  </si>
  <si>
    <t>Las grabaciones son monitoreadas por el guarda de la entrada principal y el Director de Seguridad. La extracción de registros de embarcaciones requiere retirar el disco y realizar la consulta en oficina, lo que permite mantener control físico sobre el medio. Deben conservarse los registros de acceso, extracción y entrega cuando una grabación se utilice como evidencia.</t>
  </si>
  <si>
    <t>Norma BASC 5.3 – Objetivos del SGCS BASC
Norma BASC 8.1 – Seguimiento, medición, análisis y evaluación
Estándar 6.0.1, 3.1 – Evaluación de la eficacia de la gestión del riesgo
Estándar 6.0.1, 3.7 – Medición de eventos y reportes</t>
  </si>
  <si>
    <t>Norma BASC 5.1, 8.1 y 8.2 / Estándar 6.0.1, 3.1</t>
  </si>
  <si>
    <t>Norma BASC 5.1 – Liderazgo y compromiso
Norma BASC 8.1 – Seguimiento, medición, análisis y evaluación
Norma BASC 8.2 – Auditoría interna y revisión por la dirección
Estándar 6.0.1, 3.1 – Comunicación de resultados de la gestión del riesgo</t>
  </si>
  <si>
    <t>¿Los resultados de la matriz, indicadores, inspecciones y eventos son presentados a la Alta Dirección para la toma de decisiones?</t>
  </si>
  <si>
    <t>El Director de Seguridad mantiene informada a la Gerencia y gestiona los riesgos y recursos necesarios. Los resultados de indicadores, auditorías, riesgos y acciones se consolidan en Synergy y se presentan en la revisión gerencial que se realiza de manera semestral</t>
  </si>
  <si>
    <t>Norma BASC 8.2 / Estándar 6.0.1, 3.1, 5.1 y 5.2</t>
  </si>
  <si>
    <t>Norma BASC 8.2 – Auditoría interna
Estándar 6.0.1, 3.1 – Auditoría de la gestión del riesgo
Estándar 6.0.1, 5.1 – Auditoría de controles de acceso
Estándar 6.0.1, 5.2 – Auditoría de seguridad física</t>
  </si>
  <si>
    <t>¿El proceso es incluido en el programa de auditoría interna y se verifica la aplicación de los controles?</t>
  </si>
  <si>
    <t>El proceso de Administración del Riesgo y Seguridad forma parte del programa de auditoría interna BASC. La revisión incluyó matriz de riesgos, SPC, accesos, vehículos, llaves, CCTV, inspecciones, eventos, indicadores y gestión del cambio.</t>
  </si>
  <si>
    <t>Norma BASC 9.1, 9.2, 9.3 y 9.4 / Estándar 6.0.1, 3.1, 5.1 y 5.2</t>
  </si>
  <si>
    <t>Norma BASC 9.1 – Mejora
Norma BASC 9.2 – No conformidad
Norma BASC 9.3 – Acción correctiva
Norma BASC 9.4 – Acción preventiva
Estándar 6.0.1, 3.1 – Mejora de la gestión del riesgo
Estándar 6.0.1, 5.1 y 5.2 – Mejora de controles físicos y de acceso</t>
  </si>
  <si>
    <t>¿Los hallazgos, fallas e inspecciones generan acciones con análisis de causa, responsables, plazos y verificación de eficacia?</t>
  </si>
  <si>
    <t>La organización gestiona en Synergy acciones correctivas, preventivas y de mejora derivadas de auditorías, inspecciones, incidentes, fallas y cambios. El proceso se articula con Gestión de Mejora para analizar causas, asignar responsables, controlar plazos y verificar eficacia.</t>
  </si>
  <si>
    <t>Norma BASC 4.4 – Interacción de procesos
Norma BASC 6.1 – Gestión del riesgo
Norma BASC 8.1 – Seguimiento, medición, análisis y evaluación
Estándar 6.0.1 – Integración de controles de riesgo, acceso, seguridad física e información</t>
  </si>
  <si>
    <t>Norma BASC 7.2.1 y 7.2.4 / Estándar 6.0.1, 3.1, 5.1 y 5.2</t>
  </si>
  <si>
    <t>Norma BASC 7.2.1 – Información documentada: generalidades
Norma BASC 7.2.4 – Control de documentos y registros
Estándar 6.0.1, 3.1 – Registros de la gestión del riesgo
Estándar 6.0.1, 5.1 y 5.2 – Registros de acceso y seguridad física</t>
  </si>
  <si>
    <t>¿Los procedimientos, matrices, inspecciones, registros de acceso, inventarios, grabaciones y acciones se encuentran controlados, disponibles y trazables?</t>
  </si>
  <si>
    <t>Synergy centraliza matrices, flujos de gestión del cambio, acciones, aprobaciones y documentos del proceso. Los registros físicos y tecnológicos complementan la evidencia mediante formatos de llaves, inspecciones, CCTV, comunicaciones y controles de acceso. La trazabilidad debe mantenerse asegurando que las versiones vigentes y los registros completos estén disponibles para consulta.</t>
  </si>
  <si>
    <t>¿El proceso de Planeación y Asignación del Servicio está identificado, documentado y articulado con los demás procesos del SGCS BASC?</t>
  </si>
  <si>
    <t>El Manual del Sistema de Gestión Integrado M-SGI-PRG-01, versión 17 del 21/10/2024, contempla la estructura del SGCS. El proceso está identificado en la matriz de riesgos como «Planeación y Asignación del Servicio» y comprende la recepción, validación, programación, asignación, seguimiento y cambios del servicio de practicaje marítimo.</t>
  </si>
  <si>
    <t>Norma BASC 5.4 / Estándar 6.0.1, 3.1</t>
  </si>
  <si>
    <t>Norma BASC 5.4 – Responsabilidad y autoridad en la organización
Estándar 6.0.1, 3.1 – Parámetros y criterios</t>
  </si>
  <si>
    <t>¿Se encuentran definidas las responsabilidades y autoridades para recibir solicitudes, programar servicios, asignar pilotos y comunicar novedades?</t>
  </si>
  <si>
    <t>La matriz de riesgos y la información verificada durante la auditoría identifican como cargos vinculados al proceso a la Gerencia Administrativa y Comercial, Gerencia de Operaciones y Seguridad, Asistente Administrativa y de Operaciones, Asistente de Operaciones y Seguridad y operadores de radio.</t>
  </si>
  <si>
    <t>¿La recepción y validación de la solicitud del servicio contempla criterios suficientes antes de efectuar la programación?</t>
  </si>
  <si>
    <t>De acuerdo con la explicación suministrada durante la auditoría, la solicitud se valida antes de programar el servicio, considerando la información del cliente, la nave, el tipo de maniobra, fecha, hora, lugar de prestación y condiciones requeridas para el practicaje.</t>
  </si>
  <si>
    <t>¿La programación y asignación del piloto se realiza mediante criterios definidos y deja evidencia de la decisión adoptada?</t>
  </si>
  <si>
    <t>El proceso realiza la programación y asignación con base en la disponibilidad y habilitación del piloto práctico. La asignación y sus datos operativos quedan registrados en las herramientas y controles utilizados por BAUPRES para la coordinación del servicio.</t>
  </si>
  <si>
    <t>¿Los cambios, cancelaciones o reasignaciones del servicio son autorizados, comunicados y trazables?</t>
  </si>
  <si>
    <t>Durante la auditoría se verificó que los cambios y reasignaciones se gestionan dentro del proceso de planeación, conservando la información necesaria para identificar el servicio, el ajuste efectuado, el responsable y la comunicación correspondiente.</t>
  </si>
  <si>
    <t>¿Se conservan registros completos y recuperables de la solicitud, programación, asignación, modificaciones y cierre del servicio?</t>
  </si>
  <si>
    <t>Los registros del proceso se gestionan mediante las herramientas operativas y documentales de la empresa, permitiendo consultar la solicitud, la programación, la asignación y las novedades asociadas al servicio.</t>
  </si>
  <si>
    <t>Norma BASC 7.2.1 / Estándar 6.0.1, 6.1</t>
  </si>
  <si>
    <t>Norma BASC 7.2.1 – Generalidades
Estándar 6.0.1, 6.1 – Generalidades</t>
  </si>
  <si>
    <t>¿La información utilizada para planear el servicio se mantiene íntegra, disponible y protegida contra accesos o modificaciones no autorizadas?</t>
  </si>
  <si>
    <t>Se evidencian la Política de Seguridad Informática e Información, compromisos de confidencialidad, gestión documental en Synergy y controles de respaldo para proteger la información operativa y sensible del servicio.</t>
  </si>
  <si>
    <t>Norma BASC 7.2.3 / Estándar 6.0.1, 3.8</t>
  </si>
  <si>
    <t>Norma BASC 7.2.3 – Control de documentos
Estándar 6.0.1, 3.8 – Controles en los procesos operativos no relacionados con la carga</t>
  </si>
  <si>
    <t>¿Los documentos e instrucciones aplicables a Planeación del Servicio están aprobados, actualizados, disponibles y protegidos contra el uso de versiones obsoletas?</t>
  </si>
  <si>
    <t>El proceso se encuentra incluido en el Manual M-SGI-PRG-01, versión 17 del 21/10/2024, y en la documentación controlada del SGCS. La información documentada se administra mediante los controles definidos por Gestión Documental.</t>
  </si>
  <si>
    <t>Norma BASC 6.1 / Estándar 6.0.1, 3.1</t>
  </si>
  <si>
    <t>Norma BASC 6.1 – Gestión del riesgo
Estándar 6.0.1, 3.1 – Parámetros y criterios</t>
  </si>
  <si>
    <t>¿Se identificaron los riesgos de seguridad asociados con la planeación y asignación del servicio?</t>
  </si>
  <si>
    <t>La matriz consultada el 01/07/2026 identifica para Planeación y Asignación del Servicio riesgos de phishing, narcotráfico, extorsión, secuestro, pérdida o falta de respaldo de información, corrupción y soborno. Los registros asignan cargos expuestos y controles por cada riesgo.</t>
  </si>
  <si>
    <t>¿Los riesgos del proceso son analizados, evaluados y tratados hasta determinar el riesgo residual y su aceptabilidad?</t>
  </si>
  <si>
    <t>La matriz registra valoración inherente, controles aplicados, efectos de los controles, valoración residual, política de manejo y aceptabilidad. Los riesgos revisados quedan en nivel residual bajo y como aceptables; se mantiene la continuidad de los controles definidos.</t>
  </si>
  <si>
    <t>¿Se aplican controles para prevenir la manipulación de turnos, asignaciones no autorizadas, corrupción, soborno o divulgación de información sensible?</t>
  </si>
  <si>
    <t>La matriz contempla Política Anticorrupción y Soborno, Código de Ética y Conducta, programas de prevención de delitos del comercio internacional, compromisos de confidencialidad, auditorías, capacitación y controles de acceso a la información del servicio.</t>
  </si>
  <si>
    <t>Norma BASC 6.1 / Estándar 6.0.1, 6.1</t>
  </si>
  <si>
    <t>Norma BASC 6.1 – Gestión del riesgo
Estándar 6.0.1, 6.1 – Generalidades</t>
  </si>
  <si>
    <t>¿Se gestionan los riesgos de pérdida, alteración o indisponibilidad de la información necesaria para planear el servicio?</t>
  </si>
  <si>
    <t>Para el riesgo informático se registran acuerdos de nivel de servicio con SIESA y centro de datos Tier 4, soluciones cifradas, control de red local para Synergy, Política de Seguridad Informática e Información y respaldos de la información sensible.</t>
  </si>
  <si>
    <t>¿El personal del proceso conoce cómo identificar y comunicar actividades sospechosas o eventos críticos relacionados con la programación y asignación del servicio?</t>
  </si>
  <si>
    <t>Se identifican el procedimiento de reportes e investigación de incidentes, accidentes y eventos críticos, canales de comunicación con las autoridades, capacitaciones y mecanismos para reportar condiciones o actividades sospechosas.</t>
  </si>
  <si>
    <t>Norma BASC 7.2.4 / Estándar 6.0.1, 3.7</t>
  </si>
  <si>
    <t>Norma BASC 7.2.4 – Control de registros
Estándar 6.0.1, 3.7 – Comunicación de actividades sospechosas o eventos críticos</t>
  </si>
  <si>
    <t>¿Las novedades o eventos críticos del proceso quedan documentados y se conserva evidencia de su gestión y tratamiento?</t>
  </si>
  <si>
    <t>La matriz de riesgos establece el reporte de novedades mediante el formato de entrevista o declaración por incidentes, accidentes y eventos críticos y conserva el seguimiento de las acciones y controles asociados.</t>
  </si>
  <si>
    <t>Norma BASC 8.1 / Estándar 6.0.1, 3.8</t>
  </si>
  <si>
    <t>Norma BASC 8.1 – Seguimiento, medición, análisis y evaluación
Estándar 6.0.1, 3.8 – Controles en los procesos operativos no relacionados con la carga</t>
  </si>
  <si>
    <t>¿Se realiza seguimiento al desempeño y a la eficacia de los controles de Planeación del Servicio?</t>
  </si>
  <si>
    <t>Se dispone de seguimiento a las salidas no conformes y de evaluación de la eficacia de controles mediante la matriz de riesgos. La revisión consultada mantiene los riesgos residuales del proceso en nivel bajo y aceptable.</t>
  </si>
  <si>
    <t>¿El proceso contempla mecanismos de continuidad ante indisponibilidad del sistema, pérdida de información o cambios operativos de última hora?</t>
  </si>
  <si>
    <t>Los controles descritos incluyen respaldos de información, infraestructura tecnológica, canales de comunicación y coordinación para gestionar cambios o reasignaciones, manteniendo la continuidad de la planeación del servicio.</t>
  </si>
  <si>
    <t>¿La gestión de riesgos y los controles del proceso son revisados y actualizados periódicamente?</t>
  </si>
  <si>
    <t>La matriz fue consultada el 01/07/2026 y contiene registros actualizados y aprobados para el proceso, con evaluación del riesgo residual, política de manejo, seguimiento y determinación sobre la necesidad de planes de mejora.</t>
  </si>
  <si>
    <t>Norma BASC 4.4 – Enfoque de procesos
Norma BASC 7.2.1 – Información documentada: generalidades
Estándar 6.0.1, 1.1 – Requisitos de seguridad para asociados de negocio
Estándar 6.0.1, 1.2 – Prevención del lavado de activos y financiación del terrorismo</t>
  </si>
  <si>
    <t>Norma BASC 4.4 y 7.2.1 / Estándar 6.0.1, 1.1</t>
  </si>
  <si>
    <t>Norma BASC 4.4 – Enfoque de procesos
Norma BASC 7.2.1 – Información documentada: generalidades
Estándar 6.0.1, 1.1 – Requisitos de seguridad para asociados de negocio</t>
  </si>
  <si>
    <t>¿Las compras y la selección, vinculación, evaluación y seguimiento de proveedores y contratistas se encuentran documentadas?</t>
  </si>
  <si>
    <t>Se evidenciaron el Procedimiento de Compras P-SGI-CP-01, versión 14, del 27/12/2025, y el Procedimiento de Selección y Evaluación de Proveedores P-SGI-CP-21, versión 21, del 21/08/2025. Los documentos regulan la solicitud, cotización, selección, aprobación, recepción, almacenamiento, evaluación y actualización de proveedores.</t>
  </si>
  <si>
    <t>Norma BASC 5.4 y 7.1.2 / Estándar 6.0.1, 1.1 y 1.2</t>
  </si>
  <si>
    <t>Norma BASC 5.4 – Responsabilidad y autoridad en la organización
Norma BASC 7.1.2 – Recurso humano
Estándar 6.0.1, 1.1 – Responsabilidades frente a asociados de negocio
Estándar 6.0.1, 1.2 – Responsabilidades de debida diligencia</t>
  </si>
  <si>
    <t>¿Las responsabilidades para solicitar, cotizar, seleccionar, aprobar, comprar, recibir, evaluar y actualizar proveedores se encuentran definidas?</t>
  </si>
  <si>
    <t>La caracterización y los procedimientos definen la intervención del solicitante, Compras, Dirección Administrativa, Almacén, Seguridad y Cumplimiento. La trazabilidad revisada permitió identificar responsables para solicitar, validar documentos, aprobar terceros, recibir bienes o servicios, evaluar el desempeño y gestionar actualizaciones.</t>
  </si>
  <si>
    <t>Norma BASC 7.2.4 y 8.1 / Estándar 6.0.1, 1.1</t>
  </si>
  <si>
    <t>Norma BASC 7.2.4 – Control de registros
Norma BASC 8.1 – Seguimiento, medición, análisis y evaluación
Estándar 6.0.1, 1.1 – Trazabilidad de la relación con asociados de negocio</t>
  </si>
  <si>
    <t>¿Las solicitudes, cotizaciones, aprobaciones, órdenes, contratos, recepción y evaluación permiten reconstruir una compra o contratación?</t>
  </si>
  <si>
    <t>El procedimiento establece una secuencia que inicia con la solicitud o CLC, continúa con cotización, orden de compra, recepción en almacén y entrega al cliente interno. Los expedientes de Integral Consulting, Vivac Seguridad y José Luis Lara Parra permitieron reconstruir la vinculación, controles de seguridad, consultas y evaluaciones asociadas.</t>
  </si>
  <si>
    <t>Norma BASC 7.2.1 y 7.2.4 / Estándar 6.0.1, 1.1 y 1.2</t>
  </si>
  <si>
    <t>Norma BASC 7.2.1 – Información documentada: generalidades
Norma BASC 7.2.4 – Control de registros
Estándar 6.0.1, 1.1 – Registro y actualización de asociados de negocio
Estándar 6.0.1, 1.2 – Información para debida diligencia</t>
  </si>
  <si>
    <t>¿La organización utiliza un formato controlado para la inscripción y actualización de proveedores y contratistas?</t>
  </si>
  <si>
    <t>Se evidenció en Synergy el flujo o encuesta de inscripción y actualización de proveedores, mediante el cual se recopilan documentos legales, tributarios, bancarios, composición accionaria, beneficiarios finales y compromisos de seguridad. Las actualizaciones pendientes se registran separadamente como hallazgo para evitar duplicidad.</t>
  </si>
  <si>
    <t>Norma BASC 6.1 / Estándar 6.0.1, 1.1 y 1.2</t>
  </si>
  <si>
    <t>Norma BASC 6.1 – Gestión del riesgo
Estándar 6.0.1, 1.1 – Clasificación y controles para asociados de negocio
Estándar 6.0.1, 1.2 – Enfoque basado en riesgo para debida diligencia</t>
  </si>
  <si>
    <t>¿Los proveedores y contratistas se clasifican según la criticidad del bien o servicio y su impacto sobre la seguridad, continuidad, información y operación?</t>
  </si>
  <si>
    <t>La matriz de proveedores clasifica la criticidad según el servicio y la exposición. Se verificó que Vivac Seguridad, Integral Consulting, los pilotos prácticos y otros terceros que pueden afectar la operación o acceder a información e instalaciones se encuentran identificados como críticos.</t>
  </si>
  <si>
    <t>Norma BASC 6.1 y 8.1 / Estándar 6.0.1, 1.1</t>
  </si>
  <si>
    <t>Norma BASC 6.1 – Gestión del riesgo
Norma BASC 8.1 – Seguimiento, medición, análisis y evaluación
Estándar 6.0.1, 1.1 – Controles diferenciados según criticidad</t>
  </si>
  <si>
    <t>¿Los controles aplicados a cada proveedor son proporcionales a su nivel de criticidad?</t>
  </si>
  <si>
    <t>Para los proveedores críticos se aplican controles adicionales como actualización documental, consultas en Tus Datos, análisis del Oficial de Cumplimiento, compromisos de seguridad, certificación BASC cuando aplica, estudios o verificaciones de seguridad y evaluación periódica.</t>
  </si>
  <si>
    <t>Norma BASC 6.1 – Gestión del riesgo
Norma BASC 7.2.4 – Control de registros
Estándar 6.0.1, 1.1 – Conocimiento del asociado de negocio
Estándar 6.0.1, 1.2 – Debida diligencia</t>
  </si>
  <si>
    <t>¿Antes de la vinculación se verifica la existencia legal, identificación tributaria, actividad económica, representación legal y capacidad para prestar el servicio?</t>
  </si>
  <si>
    <t>Para Integral Consulting se revisaron Cámara de Comercio, RUT, identificación del representante legal, certificación bancaria, composición accionaria, beneficiarios finales, declaración de capacidad para prestar el servicio y Certificado BASC con vigencia hasta el 18/03/2027.</t>
  </si>
  <si>
    <t>Norma BASC 6.1 – Gestión del riesgo
Norma BASC 7.2.4 – Control de registros
Estándar 6.0.1, 1.2 – Identificación del beneficiario final</t>
  </si>
  <si>
    <t>¿La debida diligencia permite identificar y conservar la información de los beneficiarios finales de las personas jurídicas?</t>
  </si>
  <si>
    <t>La actualización de Integral Consulting permitió identificar accionistas y beneficiarios finales, entre ellos Miguel Ángel López Vargas. Para Vivac Seguridad se identificaron Nancy Navarro, Andrés Valderrama y María Camila Maestre, incluyendo sus porcentajes de participación.</t>
  </si>
  <si>
    <t>Norma BASC 6.1 – Gestión del riesgo
Norma BASC 7.2.4 – Control de registros
Estándar 6.0.1, 1.2 – Consultas en listas y fuentes de información</t>
  </si>
  <si>
    <t>¿Las consultas en listas restrictivas se realizan a la persona jurídica, representantes, beneficiarios finales y demás personas relevantes?</t>
  </si>
  <si>
    <t>Se evidenciaron consultas en Tus Datos para las personas jurídicas, representantes, accionistas y beneficiarios finales de las muestras. En Vivac Seguridad se verificó el análisis de Nancy Navarro, accionista mayoritaria con participación del 98 %, y el concepto favorable del Oficial de Cumplimiento.</t>
  </si>
  <si>
    <t>Norma BASC 6.1 – Gestión del riesgo
Norma BASC 7.2.4 – Control de registros
Norma BASC 8.1 – Seguimiento, medición, análisis y evaluación
Estándar 6.0.1, 1.2 – Integridad y validación de consultas</t>
  </si>
  <si>
    <t>Norma BASC 6.1 – Gestión del riesgo
Norma BASC 8.1 – Seguimiento, medición, análisis y evaluación
Estándar 6.0.1, 1.2 – Análisis de resultados de debida diligencia</t>
  </si>
  <si>
    <t>Norma BASC 7.2.4 – Control de registros
Norma BASC 8.1 – Seguimiento, medición, análisis y evaluación
Estándar 6.0.1, 1.1 – Aprobación de asociados de negocio
Estándar 6.0.1, 1.2 – Decisión derivada de la debida diligencia</t>
  </si>
  <si>
    <t>¿La aprobación del proveedor queda documentada después de completar la evaluación y la debida diligencia?</t>
  </si>
  <si>
    <t>El procedimiento exige completar la debida diligencia antes de aprobar o mantener al proveedor. La muestra de Vivac Seguridad demostró la aplicación del control, con actualización documental, consulta del 01/07/2026 y concepto favorable del Oficial de Cumplimiento. La excepción de Integral Consulting se registra únicamente en el ítem anterior.</t>
  </si>
  <si>
    <t>Norma BASC 6.1 – Gestión del riesgo
Norma BASC 7.2.4 – Control de registros
Estándar 6.0.1, 1.1 – Acuerdos de seguridad con asociados de negocio</t>
  </si>
  <si>
    <t>¿Los proveedores críticos suscriben acuerdos de seguridad que definan compromisos aplicables al SGCS BASC?</t>
  </si>
  <si>
    <t>Para José Luis Lara Parra se evidenció el Compromiso de Seguridad F-SGI-PRG-04, versión 03, documento del 09/09/2024 y firmado el 21/06/2025; posteriormente se aplicó el formato F-SGI-CP-13, versión 01, del 25/11/2025, firmado el 18/06/2026. Integral Consulting también presentó compromiso de seguridad el 07/07/2026.</t>
  </si>
  <si>
    <t>Norma BASC 7.2.4 / Estándar 6.0.1, 1.1 y 6.1</t>
  </si>
  <si>
    <t>Norma BASC 7.2.4 – Control de registros
Estándar 6.0.1, 1.1 – Compromisos de seguridad del asociado de negocio
Estándar 6.0.1, 6.1 – Generalidades</t>
  </si>
  <si>
    <t>¿Los acuerdos y contratos contienen obligaciones de confidencialidad, uso apropiado de información, imágenes, logotipos y demás activos de la organización?</t>
  </si>
  <si>
    <t>Los compromisos de seguridad revisados incluyen obligaciones relacionadas con confidencialidad, protección de información, cumplimiento de políticas, uso autorizado de documentos e identidad corporativa y reporte de situaciones que puedan afectar la seguridad de BAUPRES.</t>
  </si>
  <si>
    <t>Norma BASC 6.1 – Gestión del riesgo
Norma BASC 8.1 – Seguimiento, medición, análisis y evaluación
Estándar 6.0.1, 1.1 – Visitas y verificación de asociados de negocio críticos</t>
  </si>
  <si>
    <t>¿Los proveedores críticos son visitados conforme a su nivel de riesgo y al cronograma definido?</t>
  </si>
  <si>
    <t>El Manual del SGI establece visitas a proveedores críticos de acuerdo con su grado de criticidad. Se evidenció el Formato de Visita a Proveedores para integral consulting y estudio de seguridad al Capitan José Luis Lara Parra</t>
  </si>
  <si>
    <t>Norma BASC 7.2.4 – Control de registros
Norma BASC 8.1 – Seguimiento, medición, análisis y evaluación
Estándar 6.0.1, 1.1 – Evidencia de visitas a asociados de negocio</t>
  </si>
  <si>
    <t>¿Los registros de visita permiten identificar fecha, alcance, criterios evaluados, resultado, responsable, hallazgos y seguimiento?</t>
  </si>
  <si>
    <t>Norma BASC 6.1 – Gestión del riesgo
Norma BASC 8.1 – Seguimiento, medición, análisis y evaluación
Estándar 6.0.1, 1.1 – Actualización periódica de asociados de negocio
Estándar 6.0.1, 1.2 – Actualización de debida diligencia</t>
  </si>
  <si>
    <t>Norma BASC 6.1 – Gestión del riesgo
Norma BASC 8.1 – Seguimiento, medición, análisis y evaluación
Estándar 6.0.1, 1.1 – Evaluación periódica del riesgo del asociado de negocio
Estándar 6.0.1, 1.2 – Revisión del nivel de riesgo</t>
  </si>
  <si>
    <t>¿La evaluación de riesgos de la relación comercial se actualiza con la periodicidad definida y cuando ocurren cambios o alertas?</t>
  </si>
  <si>
    <t>La matriz de proveedores permite clasificar la criticidad y definir la actualización periódica y los controles adicionales. Las muestras evidenciaron revisión de documentos, consultas, certificación BASC, compromisos de seguridad, estudios y evaluación según el tipo de proveedor.</t>
  </si>
  <si>
    <t>Norma BASC 6.1, 7.2.4 y 8.1 / Estándar 6.0.1, 1.1 y 1.2</t>
  </si>
  <si>
    <t>Norma BASC 6.1 – Gestión del riesgo
Norma BASC 7.2.4 – Control de registros
Norma BASC 8.1 – Seguimiento, medición, análisis y evaluación
Estándar 6.0.1, 1.1 – Seguimiento de proveedores críticos
Estándar 6.0.1, 1.2 – Actualización de debida diligencia</t>
  </si>
  <si>
    <t>¿Los proveedores de criticidad alta mantienen su información, consultas, evaluación, visita, acuerdos y aprobación actualizados?</t>
  </si>
  <si>
    <t>Vivac Seguridad, proveedor crítico, contaba con actualización documental, consulta en Tus Datos del 01/07/2026, identificación de beneficiarios finales y concepto favorable del Oficial de Cumplimiento, incluso frente al resultado de riesgo alto asociado con Nancy Navarro.</t>
  </si>
  <si>
    <t>Norma BASC 7.2.4 – Control de registros
Norma BASC 8.1 – Seguimiento, medición, análisis y evaluación
Estándar 6.0.1, 1.1 – Vigencia y trazabilidad de evaluación del asociado de negocio</t>
  </si>
  <si>
    <t>¿El listado de proveedores permite identificar claramente la última evaluación, su vigencia y la próxima fecha de revisión?</t>
  </si>
  <si>
    <t>La matriz o listado de proveedores permite identificar la criticidad, los documentos y las evaluaciones disponibles. Se revisaron registros de Vivac Seguridad, Integral Consulting y José Luis Lara Parra, con fechas y resultados que permiten establecer la vigencia de los controles.</t>
  </si>
  <si>
    <t>Norma BASC 8.1 – Seguimiento, medición, análisis y evaluación
Estándar 6.0.1, 1.1 – Evaluación del desempeño de asociados de negocio</t>
  </si>
  <si>
    <t>Norma BASC 8.1 y 9.1 / Estándar 6.0.1, 1.1</t>
  </si>
  <si>
    <t>Norma BASC 8.1 – Seguimiento, medición, análisis y evaluación
Norma BASC 9.1 – Mejora
Estándar 6.0.1, 1.1 – Tratamiento de resultados de evaluación de asociados de negocio</t>
  </si>
  <si>
    <t>¿Los resultados desfavorables de proveedores generan seguimiento, compromisos o decisiones de suspensión, reevaluación o retiro?</t>
  </si>
  <si>
    <t>Las evaluaciones disponibles permiten clasificar el desempeño y comunicarlo al tercero. Vivac Seguridad obtuvo calificación 5 y resultado «muy confiable» en la evaluación del periodo 2024, comunicada el 23/04/2025. Integral Consulting registró 93 % en la evaluación del 22/11/2024. No se identificaron resultados desfavorables en las muestras.</t>
  </si>
  <si>
    <t>Norma BASC 6.1 – Gestión del riesgo
Norma BASC 8.1 – Seguimiento, medición, análisis y evaluación
Estándar 6.0.1, 1.1 – Verificación del bien o servicio suministrado</t>
  </si>
  <si>
    <t>¿Los bienes y servicios adquiridos son verificados frente a la solicitud, orden, especificaciones y requisitos de seguridad?</t>
  </si>
  <si>
    <t>El Procedimiento de Compras P-SGI-CP-01 establece que el bien o servicio sea contrastado con la solicitud, cotización y orden de compra. La recepción se realiza en almacén y posteriormente se entrega al cliente interno, permitiendo documentar conformidad y novedades.</t>
  </si>
  <si>
    <t>Norma BASC 6.1 – Gestión del riesgo
Estándar 6.0.1, 1.1 – Seguridad en la adquisición de bienes y servicios
Estándar 6.0.1, 1.2 – Prevención de operaciones ilícitas mediante terceros</t>
  </si>
  <si>
    <t>¿La adquisición de bienes, repuestos, equipos e insumos incluye controles para prevenir productos de contrabando o sin trazabilidad legal?</t>
  </si>
  <si>
    <t>La selección y compra incluye verificación de existencia legal, RUT, capacidad del proveedor, trazabilidad bancaria, documentos del bien o servicio y debida diligencia. Estos controles reducen el riesgo de adquirir productos de contrabando o sin origen verificable.</t>
  </si>
  <si>
    <t>Norma BASC 6.1 / Estándar 6.0.1, 1.1, 1.2 y 5.1</t>
  </si>
  <si>
    <t>Norma BASC 6.1 – Gestión del riesgo
Estándar 6.0.1, 1.1 – Seguridad de asociados de negocio
Estándar 6.0.1, 1.2 – Prevención de proliferación de armas
Estándar 6.0.1, 5.1 – Control de acceso y permanencia en las instalaciones</t>
  </si>
  <si>
    <t>¿La recepción y almacenamiento de mercancías contempla controles para prevenir el ingreso de armas, municiones, explosivos o componentes no autorizados?</t>
  </si>
  <si>
    <t>La recepción de bienes y el ingreso de proveedores se articulan con control de acceso, verificación de personas, vehículos, documentos y paquetes, inspección visual y reporte de novedades, de acuerdo con la matriz de riesgos y los controles de seguridad de BAUPRES.</t>
  </si>
  <si>
    <t>Norma BASC 6.1 – Gestión del riesgo
Norma BASC 7.2.4 – Control de registros
Estándar 6.0.1, 1.1 – Validación documental de asociados de negocio
Estándar 6.0.1, 1.2 – Debida diligencia y verificación de autenticidad</t>
  </si>
  <si>
    <t>¿La vinculación y actualización incluye controles para detectar documentos falsos, alterados, vencidos o inconsistentes?</t>
  </si>
  <si>
    <t>La vinculación y actualización contempla revisión de Cámara de Comercio, RUT, documentos de identidad, certificaciones, composición accionaria, consultas en Tus Datos y validación por Cumplimiento. Las novedades o inconsistencias deben mantenerse abiertas hasta su aclaración.</t>
  </si>
  <si>
    <t>Norma BASC 6.1 y 7.2.4 / Estándar 6.0.1, 1.1 y 6.1</t>
  </si>
  <si>
    <t>Norma BASC 6.1 – Gestión del riesgo
Norma BASC 7.2.4 – Control de registros
Estándar 6.0.1, 1.1 – Integridad del asociado de negocio
Estándar 6.0.1, 6.1 – Generalidades</t>
  </si>
  <si>
    <t>¿La evaluación del proveedor contempla riesgos relacionados con usurpación de marcas, patentes o identidad empresarial?</t>
  </si>
  <si>
    <t>Los compromisos de seguridad y la debida diligencia establecen controles sobre el uso de marcas, logotipos, documentos e identidad empresarial. La verificación documental y el reporte de actividades sospechosas complementan la prevención de suplantación o uso no autorizado.</t>
  </si>
  <si>
    <t>Norma BASC 6.1 – Gestión del riesgo
Estándar 6.0.1, 1.2 – Prevención del lavado de activos, financiación del terrorismo y FPADM</t>
  </si>
  <si>
    <t>¿El proceso controla el riesgo de vincular, contratar o realizar pagos a proveedores relacionados con LA/FT/FPADM?</t>
  </si>
  <si>
    <t>El proceso aplica debida diligencia, conocimiento del proveedor, consulta de personas jurídicas y beneficiarios finales y análisis del Oficial de Cumplimiento. La decisión pendiente para Integral Consulting se conserva como observación específica y no se duplica en este ítem.</t>
  </si>
  <si>
    <t>Norma BASC 6.1 / Estándar 6.0.1, 1.1, 1.2 y 4.2</t>
  </si>
  <si>
    <t>Norma BASC 6.1 – Gestión del riesgo
Estándar 6.0.1, 1.1 – Integridad de asociados de negocio
Estándar 6.0.1, 1.2 – Debida diligencia
Estándar 6.0.1, 4.2 – Programa de formación, capacitación y concientización</t>
  </si>
  <si>
    <t>¿El proceso controla el riesgo de corrupción y soborno durante la selección, negociación, aprobación y mantenimiento de proveedores?</t>
  </si>
  <si>
    <t>Los controles frente a corrupción y soborno incluyen el Código de Ética, compromisos de seguridad, análisis de antecedentes, intervención del Oficial de Cumplimiento, aprobación de terceros y reporte de ofrecimientos o situaciones inusuales.</t>
  </si>
  <si>
    <t>Norma BASC 6.1 y 7.4 / Estándar 6.0.1, 1.2 y 3.7</t>
  </si>
  <si>
    <t>Norma BASC 6.1 – Gestión del riesgo
Norma BASC 7.4 – Comunicación
Estándar 6.0.1, 1.2 – Reporte de operaciones inusuales
Estándar 6.0.1, 3.7 – Comunicación de actividades sospechosas o eventos críticos</t>
  </si>
  <si>
    <t>¿El personal de Gestión de Compras conoce los canales para reportar alertas, documentos dudosos, ofrecimientos indebidos, operaciones inusuales o situaciones sospechosas?</t>
  </si>
  <si>
    <t>El personal dispone de canales para reportar documentos dudosos, alertas, operaciones inusuales, ofrecimientos indebidos y actividades sospechosas a Seguridad, Dirección Administrativa y Cumplimiento, conforme a los procedimientos y programas del SGCS BASC.</t>
  </si>
  <si>
    <t>Norma BASC 6.1 – Gestión del riesgo
Norma BASC 7.2.4 – Control de registros
Estándar 6.0.1, 1.1 – Protección de información de asociados de negocio
Estándar 6.0.1, 6.1 – Generalidades</t>
  </si>
  <si>
    <t>¿Los expedientes de proveedores, contratos, datos bancarios, beneficiarios finales y consultas se protegen contra acceso o divulgación no autorizada?</t>
  </si>
  <si>
    <t>Los expedientes de proveedores se administran en Synergy y mediante registros controlados, con permisos de acceso y compromisos de confidencialidad. La información incluye datos bancarios, documentos legales, accionistas, beneficiarios finales, consultas y conceptos de Cumplimiento.</t>
  </si>
  <si>
    <t>Norma BASC 6.1 y 8.1 / Estándar 6.0.1, 1.1 y 5.1</t>
  </si>
  <si>
    <t>Norma BASC 6.1 – Gestión del riesgo
Norma BASC 8.1 – Seguimiento, medición, análisis y evaluación
Estándar 6.0.1, 1.1 – Controles para proveedores que ingresan a instalaciones
Estándar 6.0.1, 5.1 – Control de acceso y permanencia en las instalaciones</t>
  </si>
  <si>
    <t>¿Los proveedores y contratistas que ingresan a las instalaciones son identificados, autorizados y sometidos a los controles de seguridad aplicables?</t>
  </si>
  <si>
    <t>El ingreso de proveedores y contratistas requiere autorización previa y validación de seguridad social, documentos del conductor y vehículo y demás soportes aplicables. La información es aprobada por Compras y comunicada a vigilancia para controlar el acceso.</t>
  </si>
  <si>
    <t>Norma BASC 5.3 y 8.1 / Estándar 6.0.1, 1.1</t>
  </si>
  <si>
    <t>Norma BASC 5.3 – Objetivos del SGCS BASC
Norma BASC 8.1 – Seguimiento, medición, análisis y evaluación
Estándar 6.0.1, 1.1 – Evaluación del desempeño de asociados de negocio</t>
  </si>
  <si>
    <t>¿El proceso mide indicadores relacionados con compras, entregas, costos, crédito, desempeño, nivel de servicio y aprovisionamiento?</t>
  </si>
  <si>
    <t>Se evidenciaron los indicadores: calidad de la entrega del bien o servicio, gestión de descuentos, costo logístico, gestión de compras a crédito, desempeño del proveedor, nivel de servicio y plazo de aprovisionamiento. La periodicidad es mensual o semestral según el indicador. Resultado  a mayo de 2026 100%</t>
  </si>
  <si>
    <t>Norma BASC 8.1 – Seguimiento, medición, análisis y evaluación
Estándar 6.0.1, 1.1 – Análisis de resultados del proceso de compras y proveedores</t>
  </si>
  <si>
    <t>¿Los resultados de los indicadores se comparan con las metas y generan análisis y acciones cuando corresponda?</t>
  </si>
  <si>
    <t>En Gestión de Compras a Crédito se evidenció resultado de 100 % durante los meses revisados, cada indicador debe conservar nombre, fórmula, meta, periodicidad, fuente, resultado, tendencia, explicación de desviaciones y acción cuando corresponda.</t>
  </si>
  <si>
    <t>Norma BASC 6.1 – Gestión del riesgo
Norma BASC 8.1 – Seguimiento, medición, análisis y evaluación
Estándar 6.0.1, 1.1 y 1.2 – Eficacia de los controles sobre asociados de negocio</t>
  </si>
  <si>
    <t>¿Los indicadores permiten evaluar el impacto de Gestión de Compras sobre la seguridad del SGCS BASC?</t>
  </si>
  <si>
    <t>Se evidenció que la Gestión Logística cuenta con indicadores y mecanismos de seguimiento definidos en la caracterización del proceso y en Synergy, mediante los cuales se controla el desempeño de proveedores y la ejecución de las actividades relacionadas con el SGCS BASC. Con base en la validación final, el requisito se clasifica como conforme.</t>
  </si>
  <si>
    <t>Norma BASC 6.1 – Gestión del riesgo
Norma BASC 8.1 – Seguimiento, medición, análisis y evaluación
Estándar 6.0.1, 1.1 y 1.2 – Seguimiento de riesgos de proveedores y contratistas</t>
  </si>
  <si>
    <t>¿La matriz de riesgos del proceso identifica las amenazas relevantes y demuestra el efecto de los controles?</t>
  </si>
  <si>
    <t>Se evidenció la matriz de riesgos actualizada el 01/07/2026 y el Procedimiento de Gestión del Riesgo P-SGI-GROP-01, versión 04, del 19/07/2025. eis riesgos específicos LA/FT/FPADM, corrupción y soborno, contrabando, proliferación de armas, falsedad en documento público o privado y usurpación de marcas y patentes. Todos presentan valoración residual Baja y cuentan con controles de debida diligencia, verificación, acuerdos, capacitación y reporte.</t>
  </si>
  <si>
    <t>Norma BASC 6.1 – Gestión del riesgo
Norma BASC 8.1 – Seguimiento, medición, análisis y evaluación
Estándar 6.0.1, 1.1 y 1.2 – Aceptación y revisión del riesgo residual</t>
  </si>
  <si>
    <t>¿La aceptación de los riesgos residuales y la decisión de no formular planes adicionales se encuentran documentadas?</t>
  </si>
  <si>
    <t>La matriz de riesgos y el procedimiento definen controles, valoración residual, política de manejo y decisiones de tratamiento. Las muestras revisadas no registraron materialización de riesgos que exigiera un plan extraordinario, sin perjuicio de cerrar las alertas documentales identificadas.</t>
  </si>
  <si>
    <t>Norma BASC 7.2.4 – Control de registros
Norma BASC 8.1 – Seguimiento, medición, análisis y evaluación
Estándar 6.0.1, 1.1 y 1.2 – Integridad y disponibilidad de expedientes de asociados de negocio</t>
  </si>
  <si>
    <t>¿Los expedientes se encuentran completos, legibles, identificados, protegidos y disponibles para consulta?</t>
  </si>
  <si>
    <t>Los expedientes de Integral Consulting, Vivac Seguridad y José Luis Lara Parra contenían documentos legales, consultas, compromisos, certificaciones, estudios o evaluaciones. Las excepciones relacionadas con actualización y concepto pendiente se registran en los ítems específicos y permanecen abiertas hasta su cierre.</t>
  </si>
  <si>
    <t>Norma BASC 8.2 / Estándar 6.0.1, 1.1 y 1.2</t>
  </si>
  <si>
    <t>Norma BASC 8.2 – Auditoría interna
Estándar 6.0.1, 1.1 y 1.2 – Verificación de controles sobre asociados de negocio</t>
  </si>
  <si>
    <t>¿Gestión de Compras se encuentra incluida en el programa de auditoría interna y se verifican muestras de proveedores críticos?</t>
  </si>
  <si>
    <t>Gestión de Compras fue incluida en la auditoría interna BASC. La revisión comprendió caracterización, procedimientos, matriz de proveedores, criticidad, expedientes, beneficiarios finales, consultas, compromisos de seguridad, evaluación de proveedores y articulación con Cumplimiento.</t>
  </si>
  <si>
    <t>Norma BASC 9.1 – Mejora
Norma BASC 9.2 – No conformidad
Norma BASC 9.3 – Acción correctiva
Estándar 6.0.1, 1.1 y 1.2 – Mejora de controles de asociados de negocio</t>
  </si>
  <si>
    <t>Norma BASC 6.1 – Gestión del riesgo Norma BASC 7.2.1 – Información documentada: generalidades Norma BASC 7.2.4 – Control de documentos y registros 
Estándar 6.0.1, 1.1 – Requisitos de seguridad para asociados de negocio Estándar 6.0.1, 6.1 – Protección de la información 
Estándar 6.0.1, 6.2 – Ciberseguridad y tecnologías de la información</t>
  </si>
  <si>
    <t>Norma BASC 4.4 – Interacción de procesos
Norma BASC 6.1 – Gestión del riesgo
Norma BASC 8.1 – Seguimiento, medición, análisis y evaluación
Estándar 6.0.1 – Integración de debida diligencia, acceso y protección de información</t>
  </si>
  <si>
    <t>Norma BASC 4.4 / Estándar 6.0.1, 4.1 y 4.2</t>
  </si>
  <si>
    <t>Norma BASC 4.4 – Enfoque de procesos
Estándar 6.0.1, 4.1 – Procedimiento para la gestión del personal
Estándar 6.0.1, 4.2 – Programa de formación, capacitación y concientización</t>
  </si>
  <si>
    <t>¿El proceso de Gestión Humana se encuentra caracterizado y define su objetivo, alcance, entradas, actividades, responsables, recursos, riesgos, controles, salidas e indicadores?</t>
  </si>
  <si>
    <t>Se evidenció la Caracterización del proceso de Gestión Humana de BAUPRES, código C-SGI-GH-01, versión 19, del 24/06/2024. El proceso comprende selección, contratación, inducción, administración, capacitación, evaluación y desvinculación. La población incluye personal administrativo y operativo, así como pilotos prácticos vinculados como contratistas.</t>
  </si>
  <si>
    <t>Norma BASC 4.4, 7.1.2 y 7.2.1 / Estándar 6.0.1, 4.1</t>
  </si>
  <si>
    <t>Norma BASC 4.4 – Enfoque de procesos
Norma BASC 7.1.2 – Recurso humano
Norma BASC 7.2.1 – Información documentada: generalidades
Estándar 6.0.1, 4.1 – Procedimiento para la gestión del personal</t>
  </si>
  <si>
    <t>¿La selección, contratación, administración y desvinculación del personal se encuentra soportada en un procedimiento vigente, aprobado y disponible para consulta?</t>
  </si>
  <si>
    <t>Se evidenció el Procedimiento de Selección y Contratación P-SGI-GH-01, versión 17, del 24/03/2026. El documento soporta la solicitud, verificación, aprobación, vinculación, administración del expediente y retiro del personal mediante registros y flujos de Synergy.</t>
  </si>
  <si>
    <t>Norma BASC 7.2.1 – Información documentada: generalidades
Norma BASC 7.2.4 – Control de registros
Estándar 6.0.1, 4.1.2 – Contratación del personal
Estándar 6.0.1, 4.1.3 – Administración del personal</t>
  </si>
  <si>
    <t>¿La organización utiliza formatos controlados para la vinculación y actualización de los datos personales y laborales?</t>
  </si>
  <si>
    <t>Se evidenció el Formato de Vinculación F-SGI-GH-34, versión 01, del 04/05/2026, diligenciado para la muestra de Cristian Llinaz. El formato permite identificar al candidato y conservar la información personal y laboral requerida para su vinculación y actualización.</t>
  </si>
  <si>
    <t>Norma BASC 5.4 y 7.1.2 / Estándar 6.0.1, 4.1</t>
  </si>
  <si>
    <t>Norma BASC 5.4 – Responsabilidad y autoridad en la organización
Norma BASC 7.1.2 – Recurso humano
Estándar 6.0.1, 4.1 – Procedimiento para la gestión del personal</t>
  </si>
  <si>
    <t>¿Las responsabilidades de Gestión Humana, líderes de proceso, Gerencia, Seguridad–DPA, Oficial de Cumplimiento y TI se encuentran definidas para las etapas de vinculación y retiro?</t>
  </si>
  <si>
    <t>La trazabilidad revisada permitió identificar la intervención de Gestión Humana, el líder solicitante, la Gerencia, Seguridad, portería y Sistemas. Las solicitudes, verificaciones, autorizaciones, comunicaciones y entregas se gestionan mediante Synergy, formatos, correos y actas.</t>
  </si>
  <si>
    <t>Norma BASC 6.1 y 7.1.2 / Estándar 6.0.1, 4.1</t>
  </si>
  <si>
    <t>Norma BASC 6.1 – Gestión del riesgo
Norma BASC 7.1.2 – Recurso humano
Estándar 6.0.1, 4.1 – Procedimiento para la gestión del personal</t>
  </si>
  <si>
    <t>¿La organización identifica los cargos críticos y determina controles de confiabilidad acordes con el nivel de exposición?</t>
  </si>
  <si>
    <t>Se evidenció la Matriz de Cargos Críticos F-SGI-GH-27, versión 01, cuyo formato está fechado el 05/06/2020 y cuya información fue actualizada el 05/05/2025. Incluye cargos administrativos y de operaciones y sirve de base para definir estudios de seguridad, pruebas de confiabilidad y controles sobre los pilotos contratistas.</t>
  </si>
  <si>
    <t>Norma BASC 4.4 y 7.1.2 / Estándar 6.0.1, 4.1.1</t>
  </si>
  <si>
    <t>Norma BASC 4.4 – Enfoque de procesos
Norma BASC 7.1.2 – Recurso humano
Estándar 6.0.1, 4.1.1 – Selección del personal</t>
  </si>
  <si>
    <t>¿La necesidad de personal se formaliza mediante solicitud, identificación del cargo, justificación, aprobación del Director de área y autorización de la Gerencia?</t>
  </si>
  <si>
    <t>En la muestra de Cristian Llinaz se evidenció la solicitud de personal del 04/05/2026 para el cargo de Gerente Administrativo y Comercial. La solicitud antecede a las verificaciones y a la aprobación del proceso de vinculación.</t>
  </si>
  <si>
    <t>Norma BASC 7.1.2 y 7.2.4 / Estándar 6.0.1, 4.1.1</t>
  </si>
  <si>
    <t>Norma BASC 7.1.2 – Recurso humano
Norma BASC 7.2.4 – Control de registros
Estándar 6.0.1, 4.1.1 – Selección del personal</t>
  </si>
  <si>
    <t>¿Antes de la contratación se verifican la identidad, educación, formación, experiencia y referencias del candidato frente al perfil del cargo?</t>
  </si>
  <si>
    <t>Para Cristian Llinaz se verificó el Manual de Funciones del Gerente Administrativo y Comercial M-SGI-GH-02, versión 04, del 26/06/2024, junto con la certificación laboral y los soportes de evaluación del candidato. La evidencia permitió contrastar la experiencia y las competencias frente al perfil definido.</t>
  </si>
  <si>
    <t>Norma BASC 7.1.2, 9.2 y 9.3 / Estándar 6.0.1, 4.1.1 y 4.1.2</t>
  </si>
  <si>
    <t>Norma BASC 7.1.2 – Recurso humano
Norma BASC 9.2 – No conformidad
Norma BASC 9.3 – Acción correctiva
Estándar 6.0.1, 4.1.1 – Selección del personal
Estándar 6.0.1, 4.1.2 – Contratación del personal</t>
  </si>
  <si>
    <t>¿Cuando una persona no cumple totalmente el perfil se documenta la desviación, se establecen acciones para cerrar la brecha y se hace seguimiento hasta demostrar competencia?</t>
  </si>
  <si>
    <t>En la muestra de Cristian Llinaz no se identificaron brechas frente al perfil que exigieran un plan adicional. El procedimiento contempla la generación de acciones y seguimiento cuando una persona no cumple totalmente los requisitos del cargo.</t>
  </si>
  <si>
    <t>Norma BASC 7.1.2 y 7.2.4 / Estándar 6.0.1, 4.1.1 y 4.1.3</t>
  </si>
  <si>
    <t>Norma BASC 7.1.2 – Recurso humano
Norma BASC 7.2.4 – Control de registros
Estándar 6.0.1, 4.1.1 – Selección del personal
Estándar 6.0.1, 4.1.3 – Administración del personal</t>
  </si>
  <si>
    <t>¿Las consultas de antecedentes y listas restrictivas se ejecutan correctamente, muestran un resultado válido y son revisadas antes de cargarlas al expediente?</t>
  </si>
  <si>
    <t>Se evidenció la consulta en la plataforma Tus Datos con resultado favorable del 04/05/2026 para Cristian Llinaz. El reporte fue utilizado como control previo a la vinculación y quedó asociado con los demás soportes de confiabilidad.</t>
  </si>
  <si>
    <t>Norma BASC 6.1, 7.1.2 y 7.2.4 / Estándar 6.0.1, 4.1.1</t>
  </si>
  <si>
    <t>Norma BASC 6.1 – Gestión del riesgo
Norma BASC 7.1.2 – Recurso humano
Norma BASC 7.2.4 – Control de registros
Estándar 6.0.1, 4.1.1 – Selección del personal</t>
  </si>
  <si>
    <t>¿Cuando las consultas generan riesgo medio o alto se obtiene y conserva el concepto del responsable definido antes de autorizar la contratación?</t>
  </si>
  <si>
    <t>La consulta de antecedentes de Cristian Llinaz presentó concepto favorable y no generó un nivel de riesgo que exigiera autorización adicional. El procedimiento establece la intervención de los responsables definidos cuando se presenten resultados medios o altos.</t>
  </si>
  <si>
    <t>Norma BASC 7.1.2 / Estándar 6.0.1, 4.1.1</t>
  </si>
  <si>
    <t>Norma BASC 7.1.2 – Recurso humano
Estándar 6.0.1, 4.1.1 – Selección del personal</t>
  </si>
  <si>
    <t>¿Antes de la vinculación se aplican pruebas de alcohol y drogas, pruebas de confiabilidad y estudios de seguridad de acuerdo con la criticidad del cargo?</t>
  </si>
  <si>
    <t>Para Cristian Llinaz se evidenció prueba preempleo de alcohol y drogas con resultado negativo del 15/05/2026; prueba de confiabilidad del 19/05/2026, con concepto de candidato altamente apto; y estudio de seguridad y visita domiciliaria del 12/05/2026, con concepto favorable y nivel de riesgo bajo.</t>
  </si>
  <si>
    <t>Norma BASC 7.1.2 / Estándar 6.0.1, 4.1.1 y 4.1.3</t>
  </si>
  <si>
    <t>Norma BASC 7.1.2 – Recurso humano
Estándar 6.0.1, 4.1.1 – Selección del personal
Estándar 6.0.1, 4.1.3 – Administración del personal</t>
  </si>
  <si>
    <t>¿Las pruebas de alcohol y drogas son aplicadas por personal competente y con equipos sometidos a control metrológico?</t>
  </si>
  <si>
    <t>Como evidencia complementaria del control transversal aplicado por el grupo empresarial, se dispone de personal capacitado para el manejo del alcoholímetro y de proveedores especializados para las pruebas de confiabilidad, alcohol y drogas. En los documentos específicos de BAUPRES no se registró una desviación relacionada con la competencia del evaluador o el control del equipo.</t>
  </si>
  <si>
    <t>¿Los contratos contienen obligaciones de cumplimiento de políticas, procedimientos y controles del SGCS BASC?</t>
  </si>
  <si>
    <t>La vinculación de Cristian Llinaz quedó soportada en Synergy junto con las verificaciones, pruebas, inducción y actas de entrega. La socialización del Código de Ética, las políticas y los controles del SGCS BASC documenta las obligaciones asociadas con el vínculo laboral.</t>
  </si>
  <si>
    <t>Norma BASC 7.2.4 / Estándar 6.0.1, 4.1.2 y 4.1.3</t>
  </si>
  <si>
    <t>Norma BASC 7.2.4 – Control de registros
Estándar 6.0.1, 4.1.2 – Contratación del personal
Estándar 6.0.1, 4.1.3 – Administración del personal</t>
  </si>
  <si>
    <t>¿Los soportes que demuestran el cierre de brechas de competencia son cargados oportunamente al expediente electrónico?</t>
  </si>
  <si>
    <t>La muestra revisada no presentó brechas de competencia pendientes. Los soportes del perfil, pruebas, inducción y entrega de elementos se encontraron relacionados con el expediente; el proceso mantiene acciones abiertas cuando existen documentos o actividades pendientes.</t>
  </si>
  <si>
    <t>Norma BASC 7.1.2 – Recurso humano
Norma BASC 7.2.4 – Control de registros
Estándar 6.0.1, 4.1.2 – Contratación del personal</t>
  </si>
  <si>
    <t>Norma BASC 7.1.2 / Estándar 6.0.1, 4.1.2</t>
  </si>
  <si>
    <t>Norma BASC 7.1.2 – Recurso humano
Estándar 6.0.1, 4.1.2 – Contratación del personal</t>
  </si>
  <si>
    <t>¿La entrega de carné, uniforme, celular y demás elementos de seguridad o trabajo se documenta y se vincula al expediente?</t>
  </si>
  <si>
    <t>Para Cristian Llinaz se evidenció el acta del 23/06/2026 correspondiente a la entrega de celular, computador portátil y carné empresarial. Los elementos asignados quedaron relacionados con su expediente y con el control de activos de la vinculación.</t>
  </si>
  <si>
    <t>Norma BASC 7.1.2 y 7.2.4 / Estándar 6.0.1, 4.1.2 y 4.1.3</t>
  </si>
  <si>
    <t>Norma BASC 7.1.2 – Recurso humano
Norma BASC 7.2.4 – Control de registros
Estándar 6.0.1, 4.1.2 – Contratación del personal
Estándar 6.0.1, 4.1.3 – Administración del personal</t>
  </si>
  <si>
    <t>¿Los datos del personal se actualizan anualmente y cuando se presentan cambios relevantes?</t>
  </si>
  <si>
    <t>El Formato de Vinculación F-SGI-GH-34 y los flujos de Synergy permiten actualizar la información personal y laboral. La muestra de Cristian Llinaz corresponde a una vinculación reciente, por lo que aún no había alcanzado el ciclo anual de actualización.</t>
  </si>
  <si>
    <t>Norma BASC 6.1 y 7.1.2 / Estándar 6.0.1, 4.1.3</t>
  </si>
  <si>
    <t>Norma BASC 6.1 – Gestión del riesgo
Norma BASC 7.1.2 – Recurso humano
Estándar 6.0.1, 4.1.3 – Administración del personal</t>
  </si>
  <si>
    <t>¿Los estudios de seguridad, visitas domiciliarias y verificaciones de antecedentes se actualizan según la criticidad del cargo?</t>
  </si>
  <si>
    <t>La Matriz de Cargos Críticos F-SGI-GH-27 orienta la periodicidad de los controles. En 2025 se reportó cumplimiento del 100 % en el indicador de estudios de seguridad de pilotos prácticos; para Cristian Llinaz se verificó estudio de seguridad y visita domiciliaria con concepto favorable y riesgo bajo.</t>
  </si>
  <si>
    <t>Norma BASC 7.1.2 / Estándar 6.0.1, 4.2</t>
  </si>
  <si>
    <t>Norma BASC 7.1.2 – Recurso humano
Estándar 6.0.1, 4.2 – Programa de formación, capacitación y concientización</t>
  </si>
  <si>
    <t>¿La organización dispone de un procedimiento y programa para la inducción, reinducción, entrenamiento y capacitación del personal?</t>
  </si>
  <si>
    <t>Se evidenciaron la metodología de inducción y familiarización, los registros de capacitación y el seguimiento mediante Synergy. El Formato de Inducción y Familiarización al Sistema de Gestión F-SGI-GH-16, versión 07, del 28/01/2026, fue aplicado a Cristian Llinaz el 20/05/2026.</t>
  </si>
  <si>
    <t>Norma BASC 7.1.2 y 7.2.4 / Estándar 6.0.1, 4.2</t>
  </si>
  <si>
    <t>Norma BASC 7.1.2 – Recurso humano
Norma BASC 7.2.4 – Control de registros
Estándar 6.0.1, 4.2 – Programa de formación, capacitación y concientización</t>
  </si>
  <si>
    <t>¿La inducción incluye el sistema de gestión, políticas, objetivos, Código de Ética, RSE, gestión del riesgo y controles aplicables al cargo?</t>
  </si>
  <si>
    <t>La inducción de Cristian Llinaz incluyó el Sistema de Gestión Integrado, seguridad física, prevención de actividades ilícitas, políticas y controles aplicables. La actividad fue registrada en el formato F-SGI-GH-16, versión 07, el 20/05/2026.</t>
  </si>
  <si>
    <t>¿El registro de inducción documenta expresamente el compromiso del trabajador con el SGCS BASC y con el cumplimiento de sus controles?</t>
  </si>
  <si>
    <t>Se evidenció el acta F-SGI-GH-21, versión 01, del 29/01/2024, mediante la cual se registró para Cristian Llinaz la entrega y socialización del Código de Ética, la Política de Responsabilidad Social Empresarial y la Política de Derechos Humanos el 20/05/2026.</t>
  </si>
  <si>
    <t>¿El personal recibe entrenamiento práctico y supervisado antes de ejecutar de manera autónoma las funciones del cargo?</t>
  </si>
  <si>
    <t>Para el cargo administrativo y comercial se evidenció inducción sobre las funciones, el sistema de gestión y los controles de seguridad antes de la entrega de elementos y del ejercicio autónomo del cargo. No se identificó una actividad operativa que exigiera entrenamiento práctico adicional en la muestra seleccionada.</t>
  </si>
  <si>
    <t>¿El programa de capacitación contempla los riesgos BASC y las políticas aplicables a los cargos administrativos y operativos?</t>
  </si>
  <si>
    <t>Se evidenciaron actividades de reinducción al SGI y formación en responsabilidad social empresarial, gestión del riesgo, prevención del narcotráfico y consumo de sustancias psicoactivas. Como muestra se registró capacitación en prevención de narcotráfico y sustancias psicoactivas del 03/06/2026.</t>
  </si>
  <si>
    <t>Norma BASC 6.1 – Gestión del riesgo
Norma BASC 7.1.2 – Recurso humano
Estándar 6.0.1, 4.2 – Programa de formación, capacitación y concientización</t>
  </si>
  <si>
    <t>Norma BASC 7.1.2 y 8.1 / Estándar 6.0.1, 4.2</t>
  </si>
  <si>
    <t>Norma BASC 7.1.2 – Recurso humano
Norma BASC 8.1 – Seguimiento, medición, análisis y evaluación
Estándar 6.0.1, 4.2 – Programa de formación, capacitación y concientización</t>
  </si>
  <si>
    <t>¿La eficacia de las capacitaciones se evalúa y se conservan los resultados por trabajador y tema?</t>
  </si>
  <si>
    <t>Se evidenciaron indicadores de cobertura y eficacia de capacitación. Para 2025 se reportó cobertura del programa del 100 % y eficacia de las capacitaciones del 99,2 %. Synergy permite relacionar las actividades y sus participantes; la falta de evidencia SARLAFT se conserva como observación separada.</t>
  </si>
  <si>
    <t>¿La entrega del Código de Ética y Conducta, Política de RSE, Política de Derechos Humanos y demás directrices se documenta individualmente?</t>
  </si>
  <si>
    <t>Se evidenció el acta F-SGI-GH-21, versión 01, del 29/01/2024. Para Cristian Llinaz se registró el 20/05/2026 la entrega del Código de Ética, la Política de Responsabilidad Social Empresarial y la Política de Derechos Humanos.</t>
  </si>
  <si>
    <t>Norma BASC 7.1.2 / Estándar 6.0.1, 4.1.2 y 5.1</t>
  </si>
  <si>
    <t>Norma BASC 7.1.2 – Recurso humano
Estándar 6.0.1, 4.1.2 – Contratación del personal
Estándar 6.0.1, 5.1 – Control de acceso y permanencia en las instalaciones</t>
  </si>
  <si>
    <t>¿El ingreso de nuevos trabajadores se comunica oportunamente a portería y a las áreas responsables de habilitar accesos?</t>
  </si>
  <si>
    <t>El procedimiento establece la comunicación de los ingresos a portería y a las áreas responsables. Para Cristian Llinaz, la secuencia revisada evidenció que las verificaciones, el estudio de seguridad y la inducción se completaron antes de la entrega del carné y de los equipos de trabajo.</t>
  </si>
  <si>
    <t>Norma BASC 7.1.2 y 7.2.4 / Estándar 6.0.1, 4.1.2 y 5.1</t>
  </si>
  <si>
    <t>Norma BASC 7.1.2 – Recurso humano
Norma BASC 7.2.4 – Control de registros
Estándar 6.0.1, 4.1.2 – Contratación del personal
Estándar 6.0.1, 5.1 – Control de acceso y permanencia en las instalaciones</t>
  </si>
  <si>
    <t>¿La entrega de carné y la habilitación de accesos se realiza únicamente después de completar las verificaciones y autorizaciones de vinculación?</t>
  </si>
  <si>
    <t>Para Cristian Llinaz se verificaron la solicitud, antecedentes, prueba de alcohol y drogas, prueba de confiabilidad, estudio de seguridad, visita domiciliaria e inducción antes de la entrega del carné mediante acta del 23/06/2026.</t>
  </si>
  <si>
    <t>Norma BASC 7.1.2 y 7.2.4 / Estándar 6.0.1, 4.1.4</t>
  </si>
  <si>
    <t>Norma BASC 7.1.2 – Recurso humano
Norma BASC 7.2.4 – Control de registros
Estándar 6.0.1, 4.1.4 – Terminación de la vinculación laboral</t>
  </si>
  <si>
    <t>¿La desvinculación incluye devolución de carné, uniforme, equipos, llaves y demás elementos entregados al trabajador?</t>
  </si>
  <si>
    <t>En la muestra de desvinculación de Sergio Huertas Brito, Asistente Contable, retirado el 18/04/2026, se evidenciaron la destrucción del carné y el retiro de los logos de los uniformes, junto con los registros del proceso de retiro.</t>
  </si>
  <si>
    <t>Norma BASC 7.1.2 / Estándar 6.0.1, 4.1.4 y 5.1</t>
  </si>
  <si>
    <t>Norma BASC 7.1.2 – Recurso humano
Estándar 6.0.1, 4.1.4 – Terminación de la vinculación laboral
Estándar 6.0.1, 5.1 – Control de acceso y permanencia en las instalaciones</t>
  </si>
  <si>
    <t>¿El retiro se comunica oportunamente a portería, TI, terminales portuarias y demás partes interesadas para cancelar accesos y credenciales?</t>
  </si>
  <si>
    <t>La desvinculación de Sergio Huertas Brito fue comunicada a portería y a las áreas responsables mediante correo del 17/04/2026. También se evidenciaron cambios de acceso en Siesa y Synergy como parte de las acciones derivadas del retiro.</t>
  </si>
  <si>
    <t>Norma BASC 7.2.4 – Control de registros
Estándar 6.0.1, 4.1.4 – Terminación de la vinculación laboral</t>
  </si>
  <si>
    <t>¿Las muestras de retiro permiten demostrar la aplicación completa del procedimiento y la identificación de pendientes?</t>
  </si>
  <si>
    <t>La muestra de Sergio Huertas Brito permitió identificar la fecha de retiro, el cargo, la comunicación a portería, la destrucción del carné, el retiro de logos y la gestión de accesos. El pendiente de cierre de la actividad de Sistemas se mantiene bajo seguimiento y se registra como oportunidad de mejora en el ítem anterior.</t>
  </si>
  <si>
    <t>Norma BASC 6.1 / Estándar 6.0.1, 4.1 y 4.2</t>
  </si>
  <si>
    <t>Norma BASC 6.1 – Gestión del riesgo
Estándar 6.0.1, 4.1 – Procedimiento para la gestión del personal
Estándar 6.0.1, 4.2 – Programa de formación, capacitación y concientización</t>
  </si>
  <si>
    <t>¿La matriz de riesgos identifica, analiza, evalúa y trata los riesgos de protección propios de Gestión Humana?</t>
  </si>
  <si>
    <t>Se evidenció la matriz de riesgos actualizada el 01/07/2026 y el Procedimiento de Gestión del Riesgo P-SGI-GROP-01, versión 04, del 19/07/2025. Para Gestión Humana, los controles revisados abarcan selección, antecedentes, pruebas de confiabilidad, alcohol y drogas, estudios de seguridad, inducción, capacitación, acceso y desvinculación.</t>
  </si>
  <si>
    <t>Norma BASC 6.1 / Estándar 6.0.1, 4.1, 4.2 y 5.1</t>
  </si>
  <si>
    <t>Norma BASC 6.1 – Gestión del riesgo
Estándar 6.0.1, 4.1 – Procedimiento para la gestión del personal
Estándar 6.0.1, 4.2 – Programa de formación, capacitación y concientización
Estándar 6.0.1, 5.1 – Control de acceso y permanencia en las instalaciones</t>
  </si>
  <si>
    <t>¿Los controles frente al riesgo de NARCOTRÁFICO se encuentran integrados al proceso de selección, administración y capacitación del personal?</t>
  </si>
  <si>
    <t>Los controles frente al riesgo de narcotráfico se integran a la selección y permanencia mediante consulta de antecedentes, estudio de seguridad, visita domiciliaria, prueba de confiabilidad, prueba de alcohol y drogas, inducción en seguridad física y capacitación en prevención de narcotráfico y sustancias psicoactivas del 03/06/2026.</t>
  </si>
  <si>
    <t>Norma BASC 6.1 y 7.2.4 / Estándar 6.0.1, 4.1.2, 6.1 y 6.2</t>
  </si>
  <si>
    <t>Norma BASC 6.1 – Gestión del riesgo
Norma BASC 7.2.4 – Control de registros
Estándar 6.0.1, 4.1.2 – Contratación del personal
Estándar 6.0.1, 6.1 – Generalidades
Estándar 6.0.1, 6.2 – Ciberseguridad y tecnologías de la información</t>
  </si>
  <si>
    <t>¿Los controles frente al riesgo de PÉRDIDA DE INFORMACIÓN protegen los datos personales, laborales, biométricos y de confiabilidad administrados por Gestión Humana?</t>
  </si>
  <si>
    <t>La información personal y de confiabilidad se gestiona en Synergy mediante usuarios y permisos, expedientes electrónicos y controles de acceso. En la desvinculación de Sergio Huertas Brito se evidenciaron cambios de acceso en Siesa y Synergy, complementando la protección de la información al finalizar el vínculo.</t>
  </si>
  <si>
    <t>Norma BASC 6.1 y 7.1.2 / Estándar 6.0.1, 4.1 y 4.2</t>
  </si>
  <si>
    <t>Norma BASC 6.1 – Gestión del riesgo
Norma BASC 7.1.2 – Recurso humano
Estándar 6.0.1, 4.1 – Procedimiento para la gestión del personal
Estándar 6.0.1, 4.2 – Programa de formación, capacitación y concientización</t>
  </si>
  <si>
    <t>¿Los controles frente al riesgo de CORRUPCIÓN Y SOBORNO se aplican durante la selección, contratación, permanencia y formación del personal?</t>
  </si>
  <si>
    <t>Los controles frente a corrupción y soborno incluyen verificaciones de antecedentes, pruebas de confiabilidad, estudio de seguridad, Código de Ética y socialización de políticas. Para Cristian Llinaz se evidenciaron resultados favorables y la entrega formal de las directrices el 20/05/2026.</t>
  </si>
  <si>
    <t>¿Los controles frente al riesgo de LA/FT/FPADM permiten prevenir la vinculación de personal relacionado con actividades ilícitas y asegurar que todos los cargos sepan reconocer y reportar señales de alerta?</t>
  </si>
  <si>
    <t>Los controles frente a LA/FT/FPADM incluyen consulta en Tus Datos, estudio de seguridad, análisis de confiabilidad, verificación previa a la vinculación y seguimiento de cargos críticos. La falta del registro de capacitación SARLAFT para todo el personal aplicable se trata como observación específica en el apartado de cobertura de formación.</t>
  </si>
  <si>
    <t>Norma BASC 6.1 c), f) y g) / Estándar 6.0.1, 4.1 y 4.2</t>
  </si>
  <si>
    <t>Norma BASC 6.1 – Gestión del riesgo: evaluación de aceptabilidad, seguimiento de la eficacia y revisión de los riesgos
Estándar 6.0.1, 4.1 – Procedimiento para la gestión del personal
Estándar 6.0.1, 4.2 – Programa de formación, capacitación y concientización</t>
  </si>
  <si>
    <t>¿La aceptación de los riesgos residuales y la decisión de no formular planes de mejora se encuentra documentada, justificada y aprobada?</t>
  </si>
  <si>
    <t>La matriz de riesgos fue actualizada el 01/07/2026 y se gestiona conforme al procedimiento P-SGI-GROP-01, versión 04. Los riesgos residuales, controles y decisiones de tratamiento se registran en Synergy; en las muestras de selección y retiro no se identificaron eventos que exigieran un plan extraordinario de tratamiento.</t>
  </si>
  <si>
    <t>Norma BASC 5.3 – Objetivos del SGCS BASC
Norma BASC 8.1 – Seguimiento, medición, análisis y evaluación
Estándar 6.0.1, 4.1 – Procedimiento para la gestión del personal
Estándar 6.0.1, 4.2 – Programa de formación, capacitación y concientización</t>
  </si>
  <si>
    <t>Norma BASC 8.1 – Seguimiento, medición, análisis y evaluación
Estándar 6.0.1, 4.1 – Procedimiento para la gestión del personal
Estándar 6.0.1, 4.2 – Programa de formación, capacitación y concientización</t>
  </si>
  <si>
    <t>Norma BASC 9.1, 9.2 y 9.3 / Estándar 6.0.1, 4.1 y 4.2</t>
  </si>
  <si>
    <t>Norma BASC 9.1 – Mejora
Norma BASC 9.2 – No conformidad
Norma BASC 9.3 – Acción correctiva
Estándar 6.0.1, 4.1 – Procedimiento para la gestión del personal
Estándar 6.0.1, 4.2 – Programa de formación, capacitación y concientización</t>
  </si>
  <si>
    <t>¿Las desviaciones detectadas en perfiles, expedientes, verificaciones, capacitación o retiro generan acciones con responsables, plazos y seguimiento?</t>
  </si>
  <si>
    <t>La organización utiliza flujos de Synergy para registrar responsables, plazos, soportes y seguimiento. En la muestra de retiro de Sergio Huertas Brito el sistema permitió identificar una actividad tecnológica pendiente de cierre, manteniéndola bajo control hasta su finalización.</t>
  </si>
  <si>
    <t>Norma BASC 7.2.4 – Control de registros
Norma BASC 8.1 – Seguimiento, medición, análisis y evaluación
Estándar 6.0.1, 4.1 – Procedimiento para la gestión del personal
Estándar 6.0.1, 4.2 – Programa de formación, capacitación y concientización</t>
  </si>
  <si>
    <t>Norma BASC 4.4, 5.4 y 7.2.1 / Estándar 6.0.1, 6.1 y 6.2</t>
  </si>
  <si>
    <t>Norma BASC 4.4 – Enfoque de procesos
Norma BASC 5.4 – Responsabilidad y autoridad en la organización
Norma BASC 7.2.1 – Información documentada: generalidades
Estándar 6.0.1, 6.1 – Protección de la información de los asociados de negocio
Estándar 6.0.1, 6.2 – Seguridad informática</t>
  </si>
  <si>
    <t>¿La Gestión Administrativa y de TI dispone de lineamientos documentados, responsables, recursos y controles para proteger la infraestructura y la información?</t>
  </si>
  <si>
    <t>El Manual del Sistema de Gestión Integrado M-SGI-PRG-01, versión 17, aprobado el 21/10/2024, identifica la Gestión Administrativa como proceso de apoyo y establece lineamientos para proteger la información mediante claves personales, antivirus, respaldos, mantenimiento y administración de la red y los sistemas. En la auditoría se identificó a Ingrid Judith Botero Osorio como Directora Administrativa y a Jhonatan Castro Polo como Ingeniero de Sistemas responsable de la infraestructura tecnológica.</t>
  </si>
  <si>
    <t>Norma BASC 7.2.1 y 7.2.4 / Estándar 6.0.1, 6.1 y 6.2</t>
  </si>
  <si>
    <t>Norma BASC 7.2.1 – Información documentada: generalidades
Norma BASC 7.2.4 – Control de documentos y registros
Estándar 6.0.1, 6.1 – Protección de la información
Estándar 6.0.1, 6.2 – Políticas de seguridad informática</t>
  </si>
  <si>
    <t>¿Las políticas y procedimientos de seguridad informática, copias de respaldo y antivirus se encuentran aprobados, vigentes y disponibles?</t>
  </si>
  <si>
    <t>Se evidenció que la organización dispone de lineamientos de seguridad informática, respaldo y antivirus publicados en Synergy. El registro de la prueba de vulnerabilidad de BAUPRES cita el Plan de Contingencia Informática PL-GA-01 y el Procedimiento de Seguridad Informática P-GA-06 como documentos aplicables al ejercicio anual de validación de activos digitales.</t>
  </si>
  <si>
    <t>Norma BASC 5.4 – Responsabilidad y autoridad en la organización
Norma BASC 7.1.2 – Recurso humano
Estándar 6.0.1, 6.1 – Responsables de la protección de información
Estándar 6.0.1, 6.2 – Roles y responsabilidades de seguridad informática</t>
  </si>
  <si>
    <t>Norma BASC 6.1 – Gestión del riesgo
Norma BASC 7.2.1 – Información documentada: generalidades
Norma BASC 7.2.4 – Control de documentos y registros
Estándar 6.0.1, 1.1 – Requisitos de seguridad para asociados de negocio
Estándar 6.0.1, 6.1 – Protección de la información
Estándar 6.0.1, 6.2 – Seguridad informática</t>
  </si>
  <si>
    <t>¿El contrato del proveedor crítico de TI establece obligaciones específicas de seguridad de la información?</t>
  </si>
  <si>
    <t>Se evidenció la existencia del contrato y del acuerdo de seguridad aplicables al proveedor crítico de infraestructura y soporte de T.I., junto con los controles de confidencialidad, acceso y tratamiento de la información definidos por la organización. El fortalecimiento contractual se mantiene evaluado en compras, por lo que este requisito no se conserva como oportunidad de mejora independiente en T.I.</t>
  </si>
  <si>
    <t>Norma BASC 6.1 – Gestión del riesgo
Norma BASC 7.1.3 – Infraestructura
Norma BASC 8.1 – Seguimiento, medición, análisis y evaluación
Estándar 6.0.1, 6.1 – Identificación de usuarios y accesos críticos
Estándar 6.0.1, 6.2 – Evaluación de criticidad TIC</t>
  </si>
  <si>
    <t>Norma BASC 6.1 – Gestión del riesgo
Norma BASC 6.3 – Gestión del cambio
Norma BASC 7.2.4 – Control de documentos y registros
Estándar 6.0.1, 6.1 – Actualización de usuarios y accesos críticos
Estándar 6.0.1, 6.2 – Revisión de la criticidad TIC</t>
  </si>
  <si>
    <t>Norma BASC 6.1 y 8.1 / Estándar 6.0.1, 6.1 y 6.2</t>
  </si>
  <si>
    <t>Norma BASC 6.1 – Gestión del riesgo
Norma BASC 8.1 – Seguimiento, medición, análisis y evaluación
Estándar 6.0.1, 6.1 – Valoración de usuarios y accesos críticos
Estándar 6.0.1, 6.2 – Priorización de controles tecnológicos</t>
  </si>
  <si>
    <t>¿El resumen de criticidad permite priorizar los usuarios críticos y sus accesos tecnológicos?</t>
  </si>
  <si>
    <t>La matriz permite priorizar 13 perfiles: siete se encuentran clasificados en nivel Alto y seis en nivel Medio. Los perfiles altos incluyen la Gerencia Administrativa y Comercial, Dirección Administrativa, Ingeniería y Tecnología de Sistemas, Contabilidad, Asistencia Administrativa y de Operaciones y Auxiliar Contable. La metodología establece nivel Alto para responsables y aprobadores y nivel Medio para usuarios consultados.</t>
  </si>
  <si>
    <t>Norma BASC 7.1.2, 7.2.4 y 8.1 / Estándar 6.0.1, 6.1 y 6.2</t>
  </si>
  <si>
    <t>Norma BASC 7.1.2 – Recurso humano
Norma BASC 7.2.4 – Control de registros
Norma BASC 8.1 – Seguimiento, medición, análisis y evaluación
Estándar 6.0.1, 6.1 – Acceso autorizado a la información
Estándar 6.0.1, 6.2 – Gestión de usuarios y revocación de accesos</t>
  </si>
  <si>
    <t>¿Los accesos tecnológicos asociados al personal desvinculado se revocan y se reasignan de manera controlada y trazable?</t>
  </si>
  <si>
    <t>Se verificó la muestra de Sergio Huertas Brito, Asistente Contable de BAUPRES, retirado el 18/04/2026. Mediante el Directorio Activo de Windows Server se evidenció que su cuenta se encontraba deshabilitada desde la fecha de retiro, impidiendo el acceso a los sistemas de la empresa. La muestra demuestra la aplicación del control de revocación de accesos para personal desvinculado.</t>
  </si>
  <si>
    <t>Norma BASC 7.1.2 y 8.1 / Estándar 6.0.1, 6.1 y 6.2</t>
  </si>
  <si>
    <t>Norma BASC 7.1.2 – Recurso humano
Norma BASC 8.1 – Seguimiento y control de accesos
Estándar 6.0.1, 6.1 – Acceso según necesidad y responsabilidad
Estándar 6.0.1, 6.2 – Asignación de usuarios y privilegios</t>
  </si>
  <si>
    <t>¿Los usuarios y privilegios se asignan de acuerdo con el cargo y la necesidad de acceso?</t>
  </si>
  <si>
    <t>La Matriz F-SGI-GA-15 relaciona los accesos requeridos según el cargo y utiliza las categorías Responsable, Aprobador, Consultado e Informado. La asignación permite diferenciar quién parametriza software y permisos, quién aprueba políticas y quién registra o consulta información en Synergy, SIESA, AMURA, Red/VPN y LimeSurvey.</t>
  </si>
  <si>
    <t>Norma BASC 6.1, 7.1.3 y 8.1 / Estándar 6.0.1, 6.2</t>
  </si>
  <si>
    <t>Norma BASC 6.1 – Gestión del riesgo
Norma BASC 7.1.3 – Infraestructura
Norma BASC 8.1 – Seguimiento y control de accesos
Estándar 6.0.1, 6.2 – Protección de redes inalámbricas y credenciales</t>
  </si>
  <si>
    <t>¿Las redes inalámbricas se protegen y sus contraseñas se modifican ante cambios de personal sensible?</t>
  </si>
  <si>
    <t>Se verificó que las redes inalámbricas se encuentran protegidas mediante controles de acceso y contraseñas administradas por el área de T.I. Asimismo, las credenciales son modificadas cuando se presentan cambios o desvinculaciones de personal sensible, con el propósito de prevenir accesos no autorizados y preservar la seguridad de la información.</t>
  </si>
  <si>
    <t>Norma BASC 6.1 – Gestión del riesgo
Norma BASC 7.1.3 – Infraestructura
Estándar 6.0.1, 6.2 – Uso seguro de conexiones y dispositivos</t>
  </si>
  <si>
    <t>Norma BASC 7.1.3 y 8.1 / Estándar 6.0.1, 6.2</t>
  </si>
  <si>
    <t>Norma BASC 7.1.3 – Infraestructura
Norma BASC 8.1 – Seguimiento y control de seguridad informática
Estándar 6.0.1, 6.2 – Revisión periódica de cuentas y controles de acceso</t>
  </si>
  <si>
    <t>¿Los accesos a servicios informáticos son revisados periódicamente?</t>
  </si>
  <si>
    <t>La matriz de riesgos de Gestión Administrativa contempla inspecciones semestrales a los controles de acceso a los servicios informáticos, control de red local, administración de usuarios, restricciones de navegación y verificación de accesos físicos y lógicos.</t>
  </si>
  <si>
    <t>Norma BASC 6.1 y 7.2.1 / Estándar 6.0.1, 6.2</t>
  </si>
  <si>
    <t>Norma BASC 6.1 – Gestión del riesgo
Norma BASC 7.2.1 – Información documentada: generalidades
Estándar 6.0.1, 6.2 – Clasificación y gestión de incidentes de seguridad informática</t>
  </si>
  <si>
    <t>¿El procedimiento define categorías, criticidad, responsables y prioridad para los incidentes de seguridad?</t>
  </si>
  <si>
    <t>Durante la auditoría se revisó el procedimiento de seguridad informática, el cual clasifica incidentes críticos y altos. críticos I1 —manejo inadecuado de datos—, I5 —acceso físico o lógico sin autorización—, I6 —código malicioso— e I11; y como altos I2 —uso inadecuado de credenciales—, I3 —violación de políticas— e I8 —negación de servicio—.</t>
  </si>
  <si>
    <t>Norma BASC 6.1, 8.1 y 9.2 / Estándar 6.0.1, 3.7 y 6.2</t>
  </si>
  <si>
    <t>Norma BASC 6.1 – Gestión del riesgo
Norma BASC 8.1 – Seguimiento, medición, análisis y evaluación
Norma BASC 9.2 – No conformidad
Estándar 6.0.1, 3.7 – Comunicación de eventos críticos
Estándar 6.0.1, 6.2 – Respuesta a incidentes informáticos</t>
  </si>
  <si>
    <t>¿Los incidentes informáticos se registran, escalan, investigan y cierran según su criticidad?</t>
  </si>
  <si>
    <t>El procedimiento establece niveles de prioridad y responsabilidades para la atención técnica. La matriz de riesgos contempla reporte de novedades, inspecciones, pruebas de vulnerabilidad y acciones correctivas. Los incidentes deben conservar identificación, clasificación, fecha, activo afectado, responsable, tratamiento, evidencia de cierre y evaluación de eficacia.</t>
  </si>
  <si>
    <t>Norma BASC 7.1.3 – Infraestructura
Norma BASC 7.2.4 – Control de registros
Norma BASC 8.1 – Seguimiento y evaluación
Estándar 6.0.1, 6.1 – Disponibilidad e integridad de la información
Estándar 6.0.1, 6.2 – Copias de seguridad</t>
  </si>
  <si>
    <t>Norma BASC 7.1.1 – Recursos
Norma BASC 7.1.3 – Infraestructura
Norma BASC 8.1 – Seguimiento y evaluación
Estándar 6.0.1, 6.1 – Disponibilidad de la información
Estándar 6.0.1, 6.2 – Infraestructura de respaldo</t>
  </si>
  <si>
    <t>Norma BASC 6.1 – Gestión del riesgo
Norma BASC 8.1 – Seguimiento, medición, análisis y evaluación
Estándar 6.0.1, 6.1 – Recuperación y disponibilidad de información
Estándar 6.0.1, 6.2 – Verificación de copias de seguridad</t>
  </si>
  <si>
    <t>¿La organización prueba periódicamente la recuperación de los respaldos y documenta los resultados?</t>
  </si>
  <si>
    <t>NSe evidenciaron diferentes mecanismos de respaldo de la información y la puesta en operación del servidor de 4 TB, como parte de los controles de continuidad y recuperación tecnológica. Con base en la validación final de la auditoría, el requisito se clasifica como conforme.</t>
  </si>
  <si>
    <t>Norma BASC 7.1.3 – Infraestructura
Norma BASC 8.1 – Seguimiento y control
Estándar 6.0.1, 6.2 – Protección contra código malicioso</t>
  </si>
  <si>
    <t>¿Los equipos y servidores cuentan con antivirus, actualizaciones y controles contra código malicioso?</t>
  </si>
  <si>
    <t>La Política de Antivirus se encuentra en Synergy. La matriz de riesgos contempla antivirus actualizado, un servidor exclusivo para la solución antivirus, mantenimiento preventivo, actualización de seguridad de los equipos, firewall y control de navegación.</t>
  </si>
  <si>
    <t>Norma BASC 6.1 – Gestión del riesgo
Norma BASC 7.1.3 – Infraestructura
Estándar 6.0.1, 6.2 – Seguridad de red, firewall, proxy y conexiones cifradas</t>
  </si>
  <si>
    <t>¿La red dispone de controles para filtrar tráfico, restringir navegación y proteger las conexiones remotas?</t>
  </si>
  <si>
    <t>La empresa cuenta con un servidor de comunicaciones con firewall y reglas para tráfico interno, externo y de intercambio, proxy con reglas de navegación por grupos y servicio OPENVPN con conexiones cifradas a 2048 bits. También se contemplan restricciones al uso no autorizado de unidades USB y lectores ópticos.</t>
  </si>
  <si>
    <t>Norma BASC 6.1 – Gestión del riesgo
Norma BASC 7.1.3 – Infraestructura
Estándar 6.0.1, 6.2 – Seguridad para trabajo remoto</t>
  </si>
  <si>
    <t>¿El trabajo remoto se realiza mediante conexiones seguras, horarios y equipos controlados?</t>
  </si>
  <si>
    <t>Para el trabajo remoto se utiliza OPENVPN, la cual debe habilitarse al iniciar la jornada y deshabilitarse al finalizarla. La organización establece horarios de conectividad, conexiones cifradas, equipos asignados y reglas de acceso a los servicios de red.</t>
  </si>
  <si>
    <t>Norma BASC 7.1.3 y 7.2.4 / Estándar 6.0.1, 6.2</t>
  </si>
  <si>
    <t>Norma BASC 7.1.3 – Infraestructura
Norma BASC 7.2.4 – Control de registros
Estándar 6.0.1, 6.2 – Uso de software autorizado y licenciado</t>
  </si>
  <si>
    <t>¿La organización utiliza software autorizado y mantiene control sobre instalaciones y actualizaciones?</t>
  </si>
  <si>
    <t>La matriz de riesgos establece el uso exclusivo de software debidamente licenciado. La administración técnica comprende mantenimiento, actualización de seguridad, control de red, restricciones de acceso y soporte por parte del ingeniero de sistemas. Se verifica la licencia de SIESA</t>
  </si>
  <si>
    <t>Norma BASC 6.1 – Gestión del riesgo
Norma BASC 7.1.2 – Recurso humano
Norma BASC 8.1 – Seguimiento y evaluación
Estándar 6.0.1, 4.2 – Inducción, entrenamiento y capacitación
Estándar 6.0.1, 6.2 – Uso seguro de dispositivos móviles</t>
  </si>
  <si>
    <t>¿Los usuarios de teléfonos corporativos reciben controles y orientación frente a smishing, enlaces falsos y robo de credenciales?</t>
  </si>
  <si>
    <t>La matriz de riesgos identifica el smishing mediante SMS o WhatsApp para robar claves, usuarios, datos bancarios o información sensible. Los controles incluyen Política de Uso de Celulares, actas de entrega, capacitación en delitos informáticos, seguridad de la información, protección de datos y reporte de novedades.</t>
  </si>
  <si>
    <t>Norma BASC 6.1 – Gestión del riesgo
Norma BASC 8.1 – Seguimiento, medición, análisis y evaluación
Norma BASC 9.1 – Mejora
Estándar 6.0.1, 6.2 – Pruebas de vulnerabilidad y seguridad informática</t>
  </si>
  <si>
    <t>Norma BASC 6.1 – Gestión del riesgo
Norma BASC 8.1 – Seguimiento, medición, análisis y evaluación
Estándar 6.0.1, 6.2 – Metodología de pruebas técnicas de vulnerabilidad</t>
  </si>
  <si>
    <t>Norma BASC 8.1 y 9.1 / Estándar 6.0.1, 6.2</t>
  </si>
  <si>
    <t>Norma BASC 8.1 – Seguimiento, medición, análisis y evaluación
Norma BASC 9.1 – Mejora
Estándar 6.0.1, 6.2 – Evaluación de resultados de vulnerabilidad</t>
  </si>
  <si>
    <t>¿Los resultados de las pruebas permiten identificar la severidad y el estado de seguridad del portal?</t>
  </si>
  <si>
    <t>La prueba de vulnerabilidad de 2025 no detectó alertas críticas en el portal de BAUPRES y reportó ocho advertencias menores, principalmente relacionadas con encabezados de seguridad HTTPS. En la reunión se concluyó que el portal era seguro para la operación, apoyado por actualizaciones sistemáticas de WordPress y la infraestructura de alojamiento contratada con Turbify.</t>
  </si>
  <si>
    <t>Norma BASC 9.1, 9.2 y 9.3 / Estándar 6.0.1, 6.2</t>
  </si>
  <si>
    <t>Norma BASC 9.1 – Mejora
Norma BASC 9.2 – No conformidad
Norma BASC 9.3 – Acción correctiva
Estándar 6.0.1, 6.2 – Tratamiento de vulnerabilidades</t>
  </si>
  <si>
    <t>¿Las recomendaciones técnicas de la prueba fueron tratadas mediante acciones verificables?</t>
  </si>
  <si>
    <t>En la reunión se informó que las recomendaciones técnicas fueron atendidas mediante depuración de bibliotecas, eliminación de recursos innecesarios, limitación de la exposición de datos y rediseño técnico y estético de las páginas con apoyo del ingeniero Jefferson Velásquez. El cierre documental se evalúa separadamente en el ítem siguiente.</t>
  </si>
  <si>
    <t>Norma BASC 7.2.4 – Control de registros
Norma BASC 8.1 – Seguimiento, medición, análisis y evaluación
Norma BASC 9.1 – Mejora
Norma BASC 9.3 – Acción correctiva
Estándar 6.0.1, 6.2 – Cierre y verificación de acciones de vulnerabilidad</t>
  </si>
  <si>
    <t>Norma BASC 6.1 – Gestión del riesgo
Norma BASC 7.1.2 – Recurso humano
Norma BASC 8.1 – Seguimiento y evaluación
Estándar 6.0.1, 4.2 – Conciencia y capacitación
Estándar 6.0.1, 6.2 – Simulacros de seguridad informática</t>
  </si>
  <si>
    <t>Norma BASC 6.1 – Gestión del riesgo
Norma BASC 6.3 – Gestión del cambio
Norma BASC 7.1.1 – Recursos
Norma BASC 7.1.3 – Infraestructura
Estándar 6.0.1, 6.2 – Monitoreo y detección de vulnerabilidades</t>
  </si>
  <si>
    <t>Norma BASC 6.3 – Gestión del cambio
Norma BASC 7.2.4 – Control de registros
Norma BASC 8.1 – Seguimiento, medición, análisis y evaluación
Estándar 6.0.1, 6.2 – Implementación controlada de herramientas de monitoreo</t>
  </si>
  <si>
    <t>Norma BASC 6.1 – Gestión del riesgo
Norma BASC 8.1 – Seguimiento, medición, análisis y evaluación
Estándar 6.0.1, 6.2 – Gestión del riesgo de phishing, malware, ransomware y robo de credenciales</t>
  </si>
  <si>
    <t>¿La matriz de riesgos contempla ataques dirigidos contra correos, sistemas administrativos y plataformas bancarias?</t>
  </si>
  <si>
    <t>Riesgo informático, Aplica a los 13 cargos. Considera phishing, malware, ransomware, robo de credenciales, suplantación de correos y pagos fraudulentos. Riesgo inherente: impacto 4,1, probabilidad 2, calificación 8,2, nivel Medio. Controles: SIESA con Data Center Tier 4, red encriptada, control local de Synergy, pagos autorizados con token, políticas de seguridad, backup, vulnerabilidad, inspecciones y software licenciado. Riesgo residual: impacto 3,8, probabilidad 1, calificación 3,8, nivel Bajo.</t>
  </si>
  <si>
    <t>Norma BASC 6.1 – Gestión del riesgo
Norma BASC 8.1 – Seguimiento, medición, análisis y evaluación
Estándar 6.0.1, 6.2 – Gestión del riesgo de pharming y sitios fraudulentos</t>
  </si>
  <si>
    <t>¿La matriz contempla el riesgo de redirección a sitios fraudulentos y establece controles de navegación?</t>
  </si>
  <si>
    <t>Riesgo informático,  La amenaza corresponde a pharming mediante vulneración de DNS o equipos para redirigir al usuario a una página fraudulenta. Riesgo inherente: impacto 4,1, probabilidad 2, calificación 8,2, nivel Medio. Controles: servicios encriptados, firewall, plataformas autorizadas, token, políticas, backup, pruebas de vulnerabilidad, software licenciado y bloqueo de sitios no seguros. Riesgo residual: impacto 4,1, probabilidad 1, calificación 4,1, nivel Bajo.</t>
  </si>
  <si>
    <t>Norma BASC 6.1 – Gestión del riesgo
Norma BASC 7.1.3 – Infraestructura
Norma BASC 8.1 – Seguimiento, medición, análisis y evaluación
Estándar 6.0.1, 6.2 – Continuidad de la infraestructura tecnológica</t>
  </si>
  <si>
    <t>¿La matriz contempla fallas de equipos, servidores, redes, internet, correos, software y respaldos?</t>
  </si>
  <si>
    <t>Riesgo informático,  Contempla fallas, daños o interrupciones de equipos de cómputo, servidores, redes, internet, software, correos y sistemas de respaldo. Riesgo inherente: impacto 4,1, probabilidad 2, calificación 8,2, nivel Medio. Controles: políticas, backup, vulnerabilidad, software licenciado, mantenimiento preventivo, antivirus, control de accesos, monitoreo de red, renovación de equipos críticos, contingencia tecnológica y revisión periódica. Riesgo residual: impacto 4,1, probabilidad 1, calificación 4,1, nivel Bajo.</t>
  </si>
  <si>
    <t>Norma BASC 6.1 – Gestión del riesgo
Norma BASC 8.1 – Seguimiento, medición, análisis y evaluación
Estándar 6.0.1, 6.2 – Riesgos asociados a dispositivos móviles y smishing</t>
  </si>
  <si>
    <t>¿La matriz contempla mensajes fraudulentos enviados a teléfonos corporativos?</t>
  </si>
  <si>
    <t>Riesgo informático,  Aplica a 5 personas con teléfono celular asignado y contempla mensajes SMS o WhatsApp con enlaces falsos para sustraer claves, usuarios, datos bancarios o información sensible. Riesgo inherente: impacto 1,4, probabilidad 2, calificación 2,8, nivel Bajo. Los controles reducen el riesgo residual a 1,4, nivel Bajo.</t>
  </si>
  <si>
    <t>Norma BASC 6.1 – Gestión del riesgo
Norma BASC 7.1.3 – Infraestructura
Norma BASC 8.1 – Seguimiento, medición, análisis y evaluación
Estándar 6.0.1, 6.2 – Riesgos y controles del trabajo remoto</t>
  </si>
  <si>
    <t>¿La matriz contempla accesos no autorizados, redes inseguras, equipos personales y fuga de información durante el trabajo remoto?</t>
  </si>
  <si>
    <t>Riesgo informático, cargos administrativos. Riesgo inherente: impacto 2,6, probabilidad 2, calificación 5,2, nivel Medio. Controles: firewall, doce servidores virtuales, servidor de antivirus, restricciones USB, pruebas de vulnerabilidad, inspecciones, proxy, OPENVPN cifrada a 2048 bits, políticas y horarios de conectividad. Riesgo residual: impacto 2,2, probabilidad 1, calificación 2,2, nivel Bajo.</t>
  </si>
  <si>
    <t>Norma BASC 6.1 – Gestión del riesgo
Norma BASC 8.1 – Seguimiento, medición, análisis y evaluación
Estándar 6.0.1, 6.2 – Aceptación y revisión del riesgo residual informático</t>
  </si>
  <si>
    <t>¿La aceptación de los riesgos residuales se encuentra soportada y su eficacia se revisa ante cambios o incidentes?</t>
  </si>
  <si>
    <t>Los riesgos informáticos revisados presentan nivel residual Bajo y registran que no requieren plan de mejora. La valoración incorpora controles técnicos, humanos y documentales. La revisión debe mantenerse ante cambios como Wazuh, el nuevo servidor de respaldo, modificaciones de usuarios, pruebas de vulnerabilidad o materialización de incidentes.</t>
  </si>
  <si>
    <t>Norma BASC 5.3 – Objetivos del SGCS BASC
Norma BASC 8.1 – Seguimiento, medición, análisis y evaluación
Estándar 6.0.1, 6.1 – Evaluación de la protección de información
Estándar 6.0.1, 6.2 – Indicadores de seguridad informática</t>
  </si>
  <si>
    <t>Norma BASC 7.1.2 y 8.1 / Estándar 6.0.1, 4.2 y 6.2</t>
  </si>
  <si>
    <t>Norma BASC 7.1.2 – Recurso humano
Norma BASC 8.1 – Seguimiento, medición, análisis y evaluación
Estándar 6.0.1, 4.2 – Inducción, entrenamiento y capacitación
Estándar 6.0.1, 6.2 – Conciencia en seguridad informática</t>
  </si>
  <si>
    <t>¿El personal recibe formación sobre credenciales, correos fraudulentos, navegación, dispositivos, respaldo y reporte de incidentes?</t>
  </si>
  <si>
    <t>La matriz de riesgos establece capacitación en seguridad informática, políticas y procedimientos, uso de celulares, robo de información, phishing, smishing y manejo de respaldos. Los ejercicios de ingeniería social y las pruebas técnicas complementan la toma de conciencia del personal.</t>
  </si>
  <si>
    <t>Norma BASC 7.2.4 y 8.1 / Estándar 6.0.1, 6.1 y 6.2</t>
  </si>
  <si>
    <t>Norma BASC 7.2.4 – Control de documentos y registros
Norma BASC 8.1 – Seguimiento, medición, análisis y evaluación
Estándar 6.0.1, 6.1 – Protección y disponibilidad de registros tecnológicos
Estándar 6.0.1, 6.2 – Evidencias de seguridad informática</t>
  </si>
  <si>
    <t>¿Los registros de usuarios, respaldos, mantenimientos, incidentes, vulnerabilidades, cambios y activos permanecen protegidos y recuperables?</t>
  </si>
  <si>
    <t>Synergy centraliza políticas, procedimientos, flujos y acciones; el Directorio Activo conserva el estado de usuarios; los servidores y servicios de respaldo protegen información crítica; y la matriz de riesgos documenta controles. La solidez de la evidencia depende de que las asignaciones, cambios, pruebas, correcciones y cierres se registren de manera completa y oportuna.</t>
  </si>
  <si>
    <t>Cantidad seleccionada</t>
  </si>
  <si>
    <t>Indicador</t>
  </si>
  <si>
    <t>Valor</t>
  </si>
  <si>
    <t>% favorable</t>
  </si>
  <si>
    <t>No conformidades</t>
  </si>
  <si>
    <t>Resultado</t>
  </si>
  <si>
    <t>Cantidad</t>
  </si>
  <si>
    <t>Total revisados</t>
  </si>
  <si>
    <t>P. Estratégica</t>
  </si>
  <si>
    <t>G. Documental</t>
  </si>
  <si>
    <t>Índice técnico</t>
  </si>
  <si>
    <t>G. de Mejora</t>
  </si>
  <si>
    <t>Oport. de mejora</t>
  </si>
  <si>
    <t>Operaciones</t>
  </si>
  <si>
    <t>Adm. Riesgo</t>
  </si>
  <si>
    <t>Excluidos</t>
  </si>
  <si>
    <t>P. del Servicio</t>
  </si>
  <si>
    <t>Fortalezas</t>
  </si>
  <si>
    <t>Compras</t>
  </si>
  <si>
    <t>G. Humana</t>
  </si>
  <si>
    <t>G. T.I.</t>
  </si>
  <si>
    <t>Orden</t>
  </si>
  <si>
    <t>Clasificación o rango</t>
  </si>
  <si>
    <t>Valor / resultado</t>
  </si>
  <si>
    <t>Criterio técnico</t>
  </si>
  <si>
    <t>100 %</t>
  </si>
  <si>
    <t>El requisito se cumple.</t>
  </si>
  <si>
    <t>Cumplimiento destacado; no incrementa el índice por encima del 100 %.</t>
  </si>
  <si>
    <t>El requisito se cumple, pero puede fortalecerse.</t>
  </si>
  <si>
    <t>50 %</t>
  </si>
  <si>
    <t>Cumplimiento parcial o debilidad de trazabilidad sin incumplimiento formal.</t>
  </si>
  <si>
    <t>No conformidad</t>
  </si>
  <si>
    <t>0 %</t>
  </si>
  <si>
    <t>Incumplimiento del requisito; exige corrección y acción correctiva.</t>
  </si>
  <si>
    <t>Excluido / No aplica</t>
  </si>
  <si>
    <t>No se calcula</t>
  </si>
  <si>
    <t>No forma parte del denominador.</t>
  </si>
  <si>
    <t>Rango del índice</t>
  </si>
  <si>
    <t>Regla complementaria</t>
  </si>
  <si>
    <t>95 % a 100 %</t>
  </si>
  <si>
    <t>FAVORABLE - ROBUSTO</t>
  </si>
  <si>
    <t>Sin no conformidades.</t>
  </si>
  <si>
    <t>85 % a 94,9 %</t>
  </si>
  <si>
    <t>FAVORABLE - CONTROLADO</t>
  </si>
  <si>
    <t>70 % a 84,9 %</t>
  </si>
  <si>
    <t>FAVORABLE CON PLAN DE ACCIÓN</t>
  </si>
  <si>
    <t>También aplica cuando existe al menos una no conformidad menor.</t>
  </si>
  <si>
    <t>Menor de 70 %</t>
  </si>
  <si>
    <t>NO FAVORABLE - CRÍTICO</t>
  </si>
  <si>
    <t>También puede aplicarse ante NC mayor, sistémica, recurrente o falla de control crítico.</t>
  </si>
  <si>
    <t>DETALLE DE AUDITORÍA – PLANEACIÓN ESTRATÉGICA</t>
  </si>
  <si>
    <t>Revisados: 48 | Evaluados: 48 | Conformes: 41 | NC: 2 | Observaciones: 1 | OM: 0 | Fortalezas: 4 | Excluidos: 0 | Pendientes: 0</t>
  </si>
  <si>
    <t>Evaluados: 26 | Conformes: 20 | NC: 1 | Observaciones: 0 | OM: 1 | Fortalezas: 4 | Excluidos: 0</t>
  </si>
  <si>
    <t>DETALLE DE AUDITORÍA – GESTIÓN DOCUMENTAL</t>
  </si>
  <si>
    <t>Revisados: 17 | Evaluados: 17 | Conformes: 11 | NC: 0 | Observaciones: 1 | OM: 2 | Fortalezas: 3 | Excluidos: 0 | Pendientes: 0</t>
  </si>
  <si>
    <t>Evaluados: 19 | Conformes: 13 | NC: 0 | Observaciones: 1 | OM: 2 | Fortalezas: 3 | Excluidos: 0</t>
  </si>
  <si>
    <t>DETALLE DE AUDITORÍA – GESTIÓN DE MEJORA</t>
  </si>
  <si>
    <t>Revisados: 39 | Evaluados: 27 | Conformes: 20 | NC: 1 | Observaciones: 1 | OM: 2 | Fortalezas: 3 | Excluidos: 12 | Pendientes: 0</t>
  </si>
  <si>
    <t>Evaluados: 24 | Índice: 93,8 % | Resultado: FAVORABLE CON PLAN DE ACCIÓN | Conformes: 16 | NC: 1 | Observaciones: 1 | OM: 3 | Fortalezas: 3 | Excluidos: 0</t>
  </si>
  <si>
    <t>DETALLE DE AUDITORÍA – GESTIÓN DE OPERACIONES</t>
  </si>
  <si>
    <t>Revisados: 43 | Evaluados: 43 | Conformes: 37 | NC: 0 | Observaciones: 1 | OM: 1 | Fortalezas: 4 | Excluidos: 0 | Pendientes: 0</t>
  </si>
  <si>
    <t>Evaluados: 41 | Conformes: 36 | NC: 0 | Observaciones: 3 | OM: 2 | Fortalezas: 0 | Excluidos: 2</t>
  </si>
  <si>
    <t>DETALLE DE AUDITORÍA – ADMINISTRACIÓN DEL RIESGO</t>
  </si>
  <si>
    <t>Revisados: 48 | Evaluados: 48 | Conformes: 34 | NC: 0 | Observaciones: 1 | OM: 8 | Fortalezas: 5 | Excluidos: 0 | Pendientes: 0</t>
  </si>
  <si>
    <t>Evaluados: 45 | Índice: 96,7 % | Resultado: FAVORABLE - ROBUSTO | Conformes: 32 | NC: 0 | Observaciones: 3 | OM: 5 | Fortalezas: 5 | Excluidos: 0</t>
  </si>
  <si>
    <t>DETALLE DE AUDITORÍA – PLANEACIÓN DEL SERVICIO</t>
  </si>
  <si>
    <t>Revisados: 18 | Evaluados: 18 | Conformes: 17 | NC: 0 | Observaciones: 0 | OM: 0 | Fortalezas: 1 | Excluidos: 0 | Pendientes: 0</t>
  </si>
  <si>
    <t>Evaluados: 38 | Conformes: 36 | NC: 0 | Observaciones: 1 | OM: 0 | Fortalezas: 1 | Excluidos: 0</t>
  </si>
  <si>
    <t>DETALLE DE AUDITORÍA – GESTIÓN DE COMPRAS</t>
  </si>
  <si>
    <t>Revisados: 43 | Evaluados: 43 | Conformes: 35 | NC: 0 | Observaciones: 4 | OM: 3 | Fortalezas: 1 | Excluidos: 0 | Pendientes: 0</t>
  </si>
  <si>
    <t>Evaluados: 44 | Conformes: 36 | NC: 0 | Observaciones: 1 | OM: 4 | Fortalezas: 3 | Excluidos: 0</t>
  </si>
  <si>
    <t>DETALLE DE AUDITORÍA – GESTIÓN HUMANA</t>
  </si>
  <si>
    <t>Revisados: 43 | Evaluados: 43 | Conformes: 36 | NC: 0 | Observaciones: 2 | OM: 3 | Fortalezas: 2 | Excluidos: 0 | Pendientes: 0</t>
  </si>
  <si>
    <t>DETALLE DE AUDITORÍA – GESTIÓN ADMINISTRATIVA T.I.</t>
  </si>
  <si>
    <t>Revisados: 39 | Evaluados: 39 | Conformes: 26 | NC: 0 | Observaciones: 2 | OM: 3 | Fortalezas: 8 | Excluidos: 0 | Pendientes: 0</t>
  </si>
  <si>
    <t>Evaluados: 42 | Conformes: 25 | NC: 0 | Observaciones: 4 | OM: 5 | Fortalezas: 8 | Excluidos: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</si>
</sst>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font>
      <sz val="11"/>
      <name val="Carlito"/>
    </font>
    <font>
      <b/>
      <sz val="11"/>
      <color rgb="FFFFFFFF"/>
      <name val="Carlito"/>
    </font>
    <font>
      <b/>
      <sz val="18"/>
      <color rgb="FFFFFFFF"/>
      <name val="Carlito"/>
    </font>
    <font>
      <b/>
      <sz val="11"/>
      <color rgb="FF17365D"/>
      <name val="Carlito"/>
    </font>
    <font>
      <b/>
      <sz val="19"/>
      <color rgb="FFFFFFFF"/>
      <name val="Carlito"/>
    </font>
    <font>
      <b/>
      <sz val="10"/>
      <color rgb="FF17365D"/>
      <name val="Carlito"/>
    </font>
    <font>
      <b/>
      <sz val="12"/>
      <color rgb="FF17365D"/>
      <name val="Carlito"/>
    </font>
    <font>
      <i/>
      <sz val="9"/>
      <color rgb="FF666666"/>
      <name val="Carlito"/>
    </font>
    <font>
      <b/>
      <sz val="10"/>
      <color rgb="FFFFFFFF"/>
      <name val="Carlito"/>
    </font>
    <font>
      <b/>
      <sz val="22"/>
      <color rgb="FF17365D"/>
      <name val="Carlito"/>
    </font>
    <font>
      <b/>
      <sz val="11"/>
      <color rgb="FF1F1F1F"/>
      <name val="Carlito"/>
    </font>
    <font>
      <b/>
      <sz val="12"/>
      <color rgb="FFFFFFFF"/>
      <name val="Carlito"/>
    </font>
    <font>
      <i/>
      <sz val="9"/>
      <color rgb="FF17365D"/>
      <name val="Carlito"/>
    </font>
    <font>
      <b/>
      <sz val="9"/>
      <color rgb="FF17365D"/>
      <name val="Carlito"/>
    </font>
    <font>
      <b/>
      <sz val="14"/>
      <color rgb="FF17365D"/>
      <name val="Carlito"/>
    </font>
  </fonts>
  <fills count="24">
    <fill>
      <patternFill patternType="none"/>
    </fill>
    <fill>
      <patternFill patternType="gray125"/>
    </fill>
    <fill>
      <patternFill patternType="solid">
        <fgColor rgb="FF2F75B5"/>
      </patternFill>
    </fill>
    <fill>
      <patternFill patternType="solid">
        <fgColor rgb="FF0F243E"/>
      </patternFill>
    </fill>
    <fill>
      <patternFill patternType="solid">
        <fgColor rgb="FFD9EAF7"/>
      </patternFill>
    </fill>
    <fill>
      <patternFill patternType="solid">
        <fgColor rgb="FF008C95"/>
      </patternFill>
    </fill>
    <fill>
      <patternFill patternType="solid">
        <fgColor rgb="FFFFFFFF"/>
      </patternFill>
    </fill>
    <fill>
      <patternFill patternType="solid">
        <fgColor rgb="FFF2F2F2"/>
      </patternFill>
    </fill>
    <fill>
      <patternFill patternType="solid">
        <fgColor rgb="FF17365D"/>
      </patternFill>
    </fill>
    <fill>
      <patternFill patternType="solid">
        <fgColor rgb="FFEAF3F8"/>
      </patternFill>
    </fill>
    <fill>
      <patternFill patternType="solid">
        <fgColor rgb="FFE2F0D9"/>
      </patternFill>
    </fill>
    <fill>
      <patternFill patternType="solid">
        <fgColor rgb="FFFCE4D6"/>
      </patternFill>
    </fill>
    <fill>
      <patternFill patternType="solid">
        <fgColor rgb="FFFFF2CC"/>
      </patternFill>
    </fill>
    <fill>
      <patternFill patternType="solid">
        <fgColor rgb="FFFFE699"/>
      </patternFill>
    </fill>
    <fill>
      <patternFill patternType="solid">
        <fgColor rgb="FFD9D9D9"/>
      </patternFill>
    </fill>
    <fill>
      <patternFill patternType="solid">
        <fgColor rgb="FF008C95"/>
      </patternFill>
    </fill>
    <fill>
      <patternFill patternType="solid">
        <fgColor rgb="FFD9EAF7"/>
      </patternFill>
    </fill>
    <fill>
      <patternFill patternType="solid">
        <fgColor rgb="FF2F75B5"/>
      </patternFill>
    </fill>
    <fill>
      <patternFill patternType="solid">
        <fgColor rgb="FFE2F0D9"/>
      </patternFill>
    </fill>
    <fill>
      <patternFill patternType="solid">
        <fgColor rgb="FFFFE699"/>
      </patternFill>
    </fill>
    <fill>
      <patternFill patternType="solid">
        <fgColor rgb="FFFFF2CC"/>
      </patternFill>
    </fill>
    <fill>
      <patternFill patternType="solid">
        <fgColor rgb="FFFCE4D6"/>
      </patternFill>
    </fill>
    <fill>
      <patternFill patternType="solid">
        <fgColor rgb="FFE4DFEC"/>
      </patternFill>
    </fill>
    <fill>
      <patternFill patternType="solid">
        <fgColor rgb="FFD9D9D9"/>
      </patternFill>
    </fill>
  </fills>
  <borders count="24">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s>
  <cellStyleXfs count="1">
    <xf numFmtId="0" fontId="0" fillId="0" borderId="0"/>
  </cellStyleXfs>
  <cellXfs count="151">
    <xf numFmtId="0" fontId="0" fillId="0" borderId="0" xfId="0"/>
    <xf numFmtId="0" fontId="0" fillId="0" borderId="1" xfId="0" applyBorder="1"/>
    <xf numFmtId="0" fontId="0" fillId="0" borderId="3" xfId="0" applyBorder="1"/>
    <xf numFmtId="0" fontId="0" fillId="0" borderId="4" xfId="0" applyBorder="1"/>
    <xf numFmtId="0" fontId="0" fillId="0" borderId="5" xfId="0" applyBorder="1"/>
    <xf numFmtId="0" fontId="0" fillId="0" borderId="6" xfId="0" applyBorder="1"/>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0" fillId="0" borderId="0" xfId="0" applyAlignment="1">
      <alignment wrapText="1"/>
    </xf>
    <xf numFmtId="0" fontId="0" fillId="0" borderId="0" xfId="0" applyAlignment="1">
      <alignment vertical="top" wrapText="1"/>
    </xf>
    <xf numFmtId="0" fontId="0" fillId="0" borderId="5" xfId="0" applyBorder="1" applyAlignment="1">
      <alignment vertical="top" wrapText="1"/>
    </xf>
    <xf numFmtId="0" fontId="0" fillId="0" borderId="10" xfId="0" applyBorder="1" applyAlignment="1">
      <alignment vertical="top" wrapText="1"/>
    </xf>
    <xf numFmtId="0" fontId="0" fillId="0" borderId="6" xfId="0" applyBorder="1" applyAlignment="1">
      <alignment vertical="top" wrapText="1"/>
    </xf>
    <xf numFmtId="0" fontId="0" fillId="0" borderId="10" xfId="0" applyBorder="1"/>
    <xf numFmtId="0" fontId="3" fillId="4" borderId="7" xfId="0" applyFont="1" applyFill="1" applyBorder="1"/>
    <xf numFmtId="0" fontId="0" fillId="0" borderId="11" xfId="0" applyBorder="1" applyAlignment="1">
      <alignment horizontal="center"/>
    </xf>
    <xf numFmtId="0" fontId="0" fillId="0" borderId="0" xfId="0" applyAlignment="1">
      <alignment horizontal="center"/>
    </xf>
    <xf numFmtId="0" fontId="3" fillId="4" borderId="9" xfId="0" applyFont="1" applyFill="1" applyBorder="1" applyAlignment="1">
      <alignment horizontal="center"/>
    </xf>
    <xf numFmtId="164" fontId="0" fillId="0" borderId="0" xfId="0" applyNumberFormat="1"/>
    <xf numFmtId="164" fontId="0" fillId="0" borderId="10" xfId="0" applyNumberFormat="1" applyBorder="1"/>
    <xf numFmtId="0" fontId="1" fillId="2" borderId="0" xfId="0" applyFont="1" applyFill="1" applyAlignment="1">
      <alignment horizontal="center" vertical="center" wrapText="1"/>
    </xf>
    <xf numFmtId="9" fontId="0" fillId="0" borderId="0" xfId="0" applyNumberFormat="1" applyAlignment="1">
      <alignment wrapText="1"/>
    </xf>
    <xf numFmtId="0" fontId="3" fillId="4" borderId="0" xfId="0" applyFont="1" applyFill="1" applyAlignment="1">
      <alignment wrapText="1"/>
    </xf>
    <xf numFmtId="164" fontId="0" fillId="0" borderId="0" xfId="0" applyNumberFormat="1" applyAlignment="1">
      <alignment wrapText="1"/>
    </xf>
    <xf numFmtId="164" fontId="3" fillId="4" borderId="0" xfId="0" applyNumberFormat="1" applyFont="1" applyFill="1" applyAlignment="1">
      <alignment wrapText="1"/>
    </xf>
    <xf numFmtId="0" fontId="1" fillId="17" borderId="16" xfId="0" applyFont="1" applyFill="1" applyBorder="1" applyAlignment="1">
      <alignment horizontal="center" vertical="center" wrapText="1"/>
    </xf>
    <xf numFmtId="0" fontId="1" fillId="17" borderId="17" xfId="0" applyFont="1" applyFill="1" applyBorder="1" applyAlignment="1">
      <alignment horizontal="center" vertical="center" wrapText="1"/>
    </xf>
    <xf numFmtId="0" fontId="1" fillId="17" borderId="18" xfId="0" applyFont="1" applyFill="1" applyBorder="1" applyAlignment="1">
      <alignment horizontal="center" vertical="center"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3" xfId="0" applyBorder="1" applyAlignment="1">
      <alignment wrapText="1"/>
    </xf>
    <xf numFmtId="0" fontId="0" fillId="18" borderId="0" xfId="0" applyFill="1" applyAlignment="1">
      <alignment vertical="top" wrapText="1"/>
    </xf>
    <xf numFmtId="0" fontId="0" fillId="19" borderId="0" xfId="0" applyFill="1" applyAlignment="1">
      <alignment vertical="top" wrapText="1"/>
    </xf>
    <xf numFmtId="0" fontId="0" fillId="20" borderId="0" xfId="0" applyFill="1" applyAlignment="1">
      <alignment vertical="top" wrapText="1"/>
    </xf>
    <xf numFmtId="0" fontId="0" fillId="21" borderId="0" xfId="0" applyFill="1" applyAlignment="1">
      <alignment vertical="top" wrapText="1"/>
    </xf>
    <xf numFmtId="0" fontId="0" fillId="22" borderId="0" xfId="0" applyFill="1" applyAlignment="1">
      <alignment vertical="top" wrapText="1"/>
    </xf>
    <xf numFmtId="0" fontId="0" fillId="23" borderId="0" xfId="0" applyFill="1" applyAlignment="1">
      <alignment vertical="top" wrapText="1"/>
    </xf>
    <xf numFmtId="0" fontId="0" fillId="18" borderId="0" xfId="0" applyFill="1"/>
    <xf numFmtId="0" fontId="4" fillId="3" borderId="0" xfId="0" applyFont="1" applyFill="1" applyAlignment="1">
      <alignment horizontal="center" vertical="center" wrapText="1"/>
    </xf>
    <xf numFmtId="0" fontId="5" fillId="4" borderId="0" xfId="0" applyFont="1" applyFill="1" applyAlignment="1">
      <alignment horizontal="center" vertical="center"/>
    </xf>
    <xf numFmtId="0" fontId="1" fillId="5" borderId="7" xfId="0" applyFont="1" applyFill="1" applyBorder="1" applyAlignment="1">
      <alignment horizontal="center" vertical="center"/>
    </xf>
    <xf numFmtId="0" fontId="1" fillId="5" borderId="9" xfId="0" applyFont="1" applyFill="1" applyBorder="1" applyAlignment="1">
      <alignment horizontal="center" vertical="center"/>
    </xf>
    <xf numFmtId="0" fontId="1" fillId="5" borderId="8" xfId="0" applyFont="1" applyFill="1" applyBorder="1" applyAlignment="1">
      <alignment horizontal="center" vertical="center"/>
    </xf>
    <xf numFmtId="0" fontId="6" fillId="6" borderId="7" xfId="0" applyFont="1" applyFill="1" applyBorder="1" applyAlignment="1">
      <alignment horizontal="center" vertical="center"/>
    </xf>
    <xf numFmtId="0" fontId="6" fillId="6" borderId="9" xfId="0" applyFont="1" applyFill="1" applyBorder="1" applyAlignment="1">
      <alignment horizontal="center" vertical="center"/>
    </xf>
    <xf numFmtId="0" fontId="6" fillId="6" borderId="8" xfId="0" applyFont="1" applyFill="1" applyBorder="1" applyAlignment="1">
      <alignment horizontal="center" vertical="center"/>
    </xf>
    <xf numFmtId="0" fontId="7" fillId="7" borderId="7"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8" fillId="8" borderId="8" xfId="0" applyFont="1" applyFill="1" applyBorder="1" applyAlignment="1">
      <alignment horizontal="center" vertical="center" wrapText="1"/>
    </xf>
    <xf numFmtId="1" fontId="9" fillId="9" borderId="1" xfId="0" applyNumberFormat="1" applyFont="1" applyFill="1" applyBorder="1" applyAlignment="1">
      <alignment horizontal="center" vertical="center"/>
    </xf>
    <xf numFmtId="0" fontId="9" fillId="9" borderId="11" xfId="0" applyFont="1" applyFill="1" applyBorder="1" applyAlignment="1">
      <alignment horizontal="center" vertical="center"/>
    </xf>
    <xf numFmtId="0" fontId="9" fillId="9" borderId="2" xfId="0" applyFont="1" applyFill="1" applyBorder="1" applyAlignment="1">
      <alignment horizontal="center" vertical="center"/>
    </xf>
    <xf numFmtId="0" fontId="9" fillId="9" borderId="3" xfId="0" applyFont="1" applyFill="1" applyBorder="1" applyAlignment="1">
      <alignment horizontal="center" vertical="center"/>
    </xf>
    <xf numFmtId="0" fontId="9" fillId="9" borderId="0" xfId="0" applyFont="1" applyFill="1" applyAlignment="1">
      <alignment horizontal="center" vertical="center"/>
    </xf>
    <xf numFmtId="0" fontId="9" fillId="9" borderId="4" xfId="0" applyFont="1" applyFill="1" applyBorder="1" applyAlignment="1">
      <alignment horizontal="center" vertical="center"/>
    </xf>
    <xf numFmtId="0" fontId="9" fillId="9" borderId="5" xfId="0" applyFont="1" applyFill="1" applyBorder="1" applyAlignment="1">
      <alignment horizontal="center" vertical="center"/>
    </xf>
    <xf numFmtId="0" fontId="9" fillId="9" borderId="10" xfId="0" applyFont="1" applyFill="1" applyBorder="1" applyAlignment="1">
      <alignment horizontal="center" vertical="center"/>
    </xf>
    <xf numFmtId="0" fontId="9" fillId="9" borderId="6" xfId="0" applyFont="1" applyFill="1" applyBorder="1" applyAlignment="1">
      <alignment horizontal="center" vertical="center"/>
    </xf>
    <xf numFmtId="1" fontId="9" fillId="10" borderId="1" xfId="0" applyNumberFormat="1" applyFont="1" applyFill="1" applyBorder="1" applyAlignment="1">
      <alignment horizontal="center" vertical="center"/>
    </xf>
    <xf numFmtId="0" fontId="9" fillId="10" borderId="11" xfId="0" applyFont="1" applyFill="1" applyBorder="1" applyAlignment="1">
      <alignment horizontal="center" vertical="center"/>
    </xf>
    <xf numFmtId="0" fontId="9" fillId="10" borderId="2" xfId="0" applyFont="1" applyFill="1" applyBorder="1" applyAlignment="1">
      <alignment horizontal="center" vertical="center"/>
    </xf>
    <xf numFmtId="0" fontId="9" fillId="10" borderId="3" xfId="0" applyFont="1" applyFill="1" applyBorder="1" applyAlignment="1">
      <alignment horizontal="center" vertical="center"/>
    </xf>
    <xf numFmtId="0" fontId="9" fillId="10" borderId="0" xfId="0" applyFont="1" applyFill="1" applyAlignment="1">
      <alignment horizontal="center" vertical="center"/>
    </xf>
    <xf numFmtId="0" fontId="9" fillId="10" borderId="4" xfId="0" applyFont="1" applyFill="1" applyBorder="1" applyAlignment="1">
      <alignment horizontal="center" vertical="center"/>
    </xf>
    <xf numFmtId="0" fontId="9" fillId="10" borderId="5" xfId="0" applyFont="1" applyFill="1" applyBorder="1" applyAlignment="1">
      <alignment horizontal="center" vertical="center"/>
    </xf>
    <xf numFmtId="0" fontId="9" fillId="10" borderId="10" xfId="0" applyFont="1" applyFill="1" applyBorder="1" applyAlignment="1">
      <alignment horizontal="center" vertical="center"/>
    </xf>
    <xf numFmtId="0" fontId="9" fillId="10" borderId="6" xfId="0" applyFont="1" applyFill="1" applyBorder="1" applyAlignment="1">
      <alignment horizontal="center" vertical="center"/>
    </xf>
    <xf numFmtId="164" fontId="9" fillId="10" borderId="1" xfId="0" applyNumberFormat="1" applyFont="1" applyFill="1" applyBorder="1" applyAlignment="1">
      <alignment horizontal="center" vertical="center"/>
    </xf>
    <xf numFmtId="49" fontId="14" fillId="9" borderId="0" xfId="0" applyNumberFormat="1" applyFont="1" applyFill="1" applyAlignment="1">
      <alignment horizontal="center" vertical="center" wrapText="1"/>
    </xf>
    <xf numFmtId="0" fontId="14" fillId="9" borderId="0" xfId="0" applyFont="1" applyFill="1" applyAlignment="1">
      <alignment horizontal="center" vertical="center" wrapText="1"/>
    </xf>
    <xf numFmtId="1" fontId="9" fillId="11" borderId="1" xfId="0" applyNumberFormat="1" applyFont="1" applyFill="1" applyBorder="1" applyAlignment="1">
      <alignment horizontal="center" vertical="center"/>
    </xf>
    <xf numFmtId="0" fontId="9" fillId="11" borderId="11" xfId="0" applyFont="1" applyFill="1" applyBorder="1" applyAlignment="1">
      <alignment horizontal="center" vertical="center"/>
    </xf>
    <xf numFmtId="0" fontId="9" fillId="11" borderId="2" xfId="0" applyFont="1" applyFill="1" applyBorder="1" applyAlignment="1">
      <alignment horizontal="center" vertical="center"/>
    </xf>
    <xf numFmtId="0" fontId="9" fillId="11" borderId="3" xfId="0" applyFont="1" applyFill="1" applyBorder="1" applyAlignment="1">
      <alignment horizontal="center" vertical="center"/>
    </xf>
    <xf numFmtId="0" fontId="9" fillId="11" borderId="0" xfId="0" applyFont="1" applyFill="1" applyAlignment="1">
      <alignment horizontal="center" vertical="center"/>
    </xf>
    <xf numFmtId="0" fontId="9" fillId="11" borderId="4" xfId="0" applyFont="1" applyFill="1" applyBorder="1" applyAlignment="1">
      <alignment horizontal="center" vertical="center"/>
    </xf>
    <xf numFmtId="0" fontId="9" fillId="11" borderId="5" xfId="0" applyFont="1" applyFill="1" applyBorder="1" applyAlignment="1">
      <alignment horizontal="center" vertical="center"/>
    </xf>
    <xf numFmtId="0" fontId="9" fillId="11" borderId="10" xfId="0" applyFont="1" applyFill="1" applyBorder="1" applyAlignment="1">
      <alignment horizontal="center" vertical="center"/>
    </xf>
    <xf numFmtId="0" fontId="9" fillId="11" borderId="6" xfId="0" applyFont="1" applyFill="1" applyBorder="1" applyAlignment="1">
      <alignment horizontal="center" vertical="center"/>
    </xf>
    <xf numFmtId="1" fontId="9" fillId="12" borderId="1" xfId="0" applyNumberFormat="1" applyFont="1" applyFill="1" applyBorder="1" applyAlignment="1">
      <alignment horizontal="center" vertical="center"/>
    </xf>
    <xf numFmtId="0" fontId="9" fillId="12" borderId="11" xfId="0" applyFont="1" applyFill="1" applyBorder="1" applyAlignment="1">
      <alignment horizontal="center" vertical="center"/>
    </xf>
    <xf numFmtId="0" fontId="9" fillId="12" borderId="2" xfId="0" applyFont="1" applyFill="1" applyBorder="1" applyAlignment="1">
      <alignment horizontal="center" vertical="center"/>
    </xf>
    <xf numFmtId="0" fontId="9" fillId="12" borderId="3" xfId="0" applyFont="1" applyFill="1" applyBorder="1" applyAlignment="1">
      <alignment horizontal="center" vertical="center"/>
    </xf>
    <xf numFmtId="0" fontId="9" fillId="12" borderId="0" xfId="0" applyFont="1" applyFill="1" applyAlignment="1">
      <alignment horizontal="center" vertical="center"/>
    </xf>
    <xf numFmtId="0" fontId="9" fillId="12" borderId="4" xfId="0" applyFont="1" applyFill="1" applyBorder="1" applyAlignment="1">
      <alignment horizontal="center" vertical="center"/>
    </xf>
    <xf numFmtId="0" fontId="9" fillId="12" borderId="5" xfId="0" applyFont="1" applyFill="1" applyBorder="1" applyAlignment="1">
      <alignment horizontal="center" vertical="center"/>
    </xf>
    <xf numFmtId="0" fontId="9" fillId="12" borderId="10" xfId="0" applyFont="1" applyFill="1" applyBorder="1" applyAlignment="1">
      <alignment horizontal="center" vertical="center"/>
    </xf>
    <xf numFmtId="0" fontId="9" fillId="12" borderId="6" xfId="0" applyFont="1" applyFill="1" applyBorder="1" applyAlignment="1">
      <alignment horizontal="center" vertical="center"/>
    </xf>
    <xf numFmtId="1" fontId="9" fillId="13" borderId="1" xfId="0" applyNumberFormat="1" applyFont="1" applyFill="1" applyBorder="1" applyAlignment="1">
      <alignment horizontal="center" vertical="center"/>
    </xf>
    <xf numFmtId="0" fontId="9" fillId="13" borderId="11" xfId="0" applyFont="1" applyFill="1" applyBorder="1" applyAlignment="1">
      <alignment horizontal="center" vertical="center"/>
    </xf>
    <xf numFmtId="0" fontId="9" fillId="13" borderId="2" xfId="0" applyFont="1" applyFill="1" applyBorder="1" applyAlignment="1">
      <alignment horizontal="center" vertical="center"/>
    </xf>
    <xf numFmtId="0" fontId="9" fillId="13" borderId="3" xfId="0" applyFont="1" applyFill="1" applyBorder="1" applyAlignment="1">
      <alignment horizontal="center" vertical="center"/>
    </xf>
    <xf numFmtId="0" fontId="9" fillId="13" borderId="0" xfId="0" applyFont="1" applyFill="1" applyAlignment="1">
      <alignment horizontal="center" vertical="center"/>
    </xf>
    <xf numFmtId="0" fontId="9" fillId="13" borderId="4" xfId="0" applyFont="1" applyFill="1" applyBorder="1" applyAlignment="1">
      <alignment horizontal="center" vertical="center"/>
    </xf>
    <xf numFmtId="0" fontId="9" fillId="13" borderId="5" xfId="0" applyFont="1" applyFill="1" applyBorder="1" applyAlignment="1">
      <alignment horizontal="center" vertical="center"/>
    </xf>
    <xf numFmtId="0" fontId="9" fillId="13" borderId="10" xfId="0" applyFont="1" applyFill="1" applyBorder="1" applyAlignment="1">
      <alignment horizontal="center" vertical="center"/>
    </xf>
    <xf numFmtId="0" fontId="9" fillId="13" borderId="6" xfId="0" applyFont="1" applyFill="1" applyBorder="1" applyAlignment="1">
      <alignment horizontal="center" vertical="center"/>
    </xf>
    <xf numFmtId="1" fontId="9" fillId="14" borderId="1" xfId="0" applyNumberFormat="1" applyFont="1" applyFill="1" applyBorder="1" applyAlignment="1">
      <alignment horizontal="center" vertical="center"/>
    </xf>
    <xf numFmtId="0" fontId="9" fillId="14" borderId="11" xfId="0" applyFont="1" applyFill="1" applyBorder="1" applyAlignment="1">
      <alignment horizontal="center" vertical="center"/>
    </xf>
    <xf numFmtId="0" fontId="9" fillId="14" borderId="2" xfId="0" applyFont="1" applyFill="1" applyBorder="1" applyAlignment="1">
      <alignment horizontal="center" vertical="center"/>
    </xf>
    <xf numFmtId="0" fontId="9" fillId="14" borderId="3" xfId="0" applyFont="1" applyFill="1" applyBorder="1" applyAlignment="1">
      <alignment horizontal="center" vertical="center"/>
    </xf>
    <xf numFmtId="0" fontId="9" fillId="14" borderId="0" xfId="0" applyFont="1" applyFill="1" applyAlignment="1">
      <alignment horizontal="center" vertical="center"/>
    </xf>
    <xf numFmtId="0" fontId="9" fillId="14" borderId="4" xfId="0" applyFont="1" applyFill="1" applyBorder="1" applyAlignment="1">
      <alignment horizontal="center" vertical="center"/>
    </xf>
    <xf numFmtId="0" fontId="9" fillId="14" borderId="5" xfId="0" applyFont="1" applyFill="1" applyBorder="1" applyAlignment="1">
      <alignment horizontal="center" vertical="center"/>
    </xf>
    <xf numFmtId="0" fontId="9" fillId="14" borderId="10" xfId="0" applyFont="1" applyFill="1" applyBorder="1" applyAlignment="1">
      <alignment horizontal="center" vertical="center"/>
    </xf>
    <xf numFmtId="0" fontId="9" fillId="14" borderId="6" xfId="0" applyFont="1" applyFill="1" applyBorder="1" applyAlignment="1">
      <alignment horizontal="center" vertical="center"/>
    </xf>
    <xf numFmtId="0" fontId="10" fillId="7" borderId="1"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11" fillId="2" borderId="0" xfId="0" applyFont="1" applyFill="1" applyAlignment="1">
      <alignment horizontal="center" vertical="center"/>
    </xf>
    <xf numFmtId="0" fontId="8" fillId="5" borderId="1"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4"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8" borderId="1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 fillId="8" borderId="0" xfId="0" applyFont="1" applyFill="1" applyAlignment="1">
      <alignment horizontal="center" vertical="center" wrapText="1"/>
    </xf>
    <xf numFmtId="0" fontId="1" fillId="8" borderId="4"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1" fillId="8" borderId="10"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2" fillId="3" borderId="0" xfId="0" applyFont="1" applyFill="1" applyAlignment="1">
      <alignment horizontal="center" vertical="center" wrapText="1"/>
    </xf>
    <xf numFmtId="0" fontId="1" fillId="15" borderId="12" xfId="0" applyFont="1" applyFill="1" applyBorder="1" applyAlignment="1">
      <alignment horizontal="center" vertical="center"/>
    </xf>
    <xf numFmtId="0" fontId="1" fillId="15" borderId="13" xfId="0" applyFont="1" applyFill="1" applyBorder="1" applyAlignment="1">
      <alignment horizontal="center" vertical="center"/>
    </xf>
    <xf numFmtId="0" fontId="13" fillId="4" borderId="7"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16" borderId="14" xfId="0" applyFont="1" applyFill="1" applyBorder="1" applyAlignment="1">
      <alignment horizontal="center" vertical="center" wrapText="1"/>
    </xf>
    <xf numFmtId="0" fontId="13" fillId="16" borderId="15" xfId="0" applyFont="1" applyFill="1" applyBorder="1" applyAlignment="1">
      <alignment horizontal="center" vertical="center" wrapText="1"/>
    </xf>
  </cellXfs>
  <cellStyles count="1">
    <cellStyle name="Normal" xfId="0" builtinId="0"/>
  </cellStyles>
  <dxfs count="91">
    <dxf>
      <font>
        <b/>
      </font>
      <fill>
        <patternFill>
          <bgColor rgb="FFD9D9D9"/>
        </patternFill>
      </fill>
    </dxf>
    <dxf>
      <font>
        <b/>
      </font>
      <fill>
        <patternFill>
          <bgColor rgb="FFFFE699"/>
        </patternFill>
      </fill>
    </dxf>
    <dxf>
      <font>
        <b/>
      </font>
      <fill>
        <patternFill>
          <bgColor rgb="FFE4DFEC"/>
        </patternFill>
      </fill>
    </dxf>
    <dxf>
      <font>
        <b/>
      </font>
      <fill>
        <patternFill>
          <bgColor rgb="FFFFF2CC"/>
        </patternFill>
      </fill>
    </dxf>
    <dxf>
      <font>
        <b/>
      </font>
      <fill>
        <patternFill>
          <bgColor rgb="FFFCE4D6"/>
        </patternFill>
      </fill>
    </dxf>
    <dxf>
      <font>
        <b/>
      </font>
      <fill>
        <patternFill>
          <bgColor rgb="FFE2F0D9"/>
        </patternFill>
      </fill>
    </dxf>
    <dxf>
      <font>
        <b/>
      </font>
      <fill>
        <patternFill>
          <bgColor rgb="FFD9D9D9"/>
        </patternFill>
      </fill>
    </dxf>
    <dxf>
      <font>
        <b/>
      </font>
      <fill>
        <patternFill>
          <bgColor rgb="FFFFE699"/>
        </patternFill>
      </fill>
    </dxf>
    <dxf>
      <font>
        <b/>
      </font>
      <fill>
        <patternFill>
          <bgColor rgb="FFE4DFEC"/>
        </patternFill>
      </fill>
    </dxf>
    <dxf>
      <font>
        <b/>
      </font>
      <fill>
        <patternFill>
          <bgColor rgb="FFFFF2CC"/>
        </patternFill>
      </fill>
    </dxf>
    <dxf>
      <font>
        <b/>
      </font>
      <fill>
        <patternFill>
          <bgColor rgb="FFFCE4D6"/>
        </patternFill>
      </fill>
    </dxf>
    <dxf>
      <font>
        <b/>
      </font>
      <fill>
        <patternFill>
          <bgColor rgb="FFE2F0D9"/>
        </patternFill>
      </fill>
    </dxf>
    <dxf>
      <font>
        <b/>
      </font>
      <fill>
        <patternFill>
          <bgColor rgb="FFD9D9D9"/>
        </patternFill>
      </fill>
    </dxf>
    <dxf>
      <font>
        <b/>
      </font>
      <fill>
        <patternFill>
          <bgColor rgb="FFFFE699"/>
        </patternFill>
      </fill>
    </dxf>
    <dxf>
      <font>
        <b/>
      </font>
      <fill>
        <patternFill>
          <bgColor rgb="FFE4DFEC"/>
        </patternFill>
      </fill>
    </dxf>
    <dxf>
      <font>
        <b/>
      </font>
      <fill>
        <patternFill>
          <bgColor rgb="FFFFF2CC"/>
        </patternFill>
      </fill>
    </dxf>
    <dxf>
      <font>
        <b/>
      </font>
      <fill>
        <patternFill>
          <bgColor rgb="FFFCE4D6"/>
        </patternFill>
      </fill>
    </dxf>
    <dxf>
      <font>
        <b/>
      </font>
      <fill>
        <patternFill>
          <bgColor rgb="FFE2F0D9"/>
        </patternFill>
      </fill>
    </dxf>
    <dxf>
      <font>
        <b/>
      </font>
      <fill>
        <patternFill>
          <bgColor rgb="FFD9D9D9"/>
        </patternFill>
      </fill>
    </dxf>
    <dxf>
      <font>
        <b/>
      </font>
      <fill>
        <patternFill>
          <bgColor rgb="FFFFE699"/>
        </patternFill>
      </fill>
    </dxf>
    <dxf>
      <font>
        <b/>
      </font>
      <fill>
        <patternFill>
          <bgColor rgb="FFE4DFEC"/>
        </patternFill>
      </fill>
    </dxf>
    <dxf>
      <font>
        <b/>
      </font>
      <fill>
        <patternFill>
          <bgColor rgb="FFFFF2CC"/>
        </patternFill>
      </fill>
    </dxf>
    <dxf>
      <font>
        <b/>
      </font>
      <fill>
        <patternFill>
          <bgColor rgb="FFFCE4D6"/>
        </patternFill>
      </fill>
    </dxf>
    <dxf>
      <font>
        <b/>
      </font>
      <fill>
        <patternFill>
          <bgColor rgb="FFE2F0D9"/>
        </patternFill>
      </fill>
    </dxf>
    <dxf>
      <font>
        <b/>
      </font>
      <fill>
        <patternFill>
          <bgColor rgb="FFD9D9D9"/>
        </patternFill>
      </fill>
    </dxf>
    <dxf>
      <font>
        <b/>
      </font>
      <fill>
        <patternFill>
          <bgColor rgb="FFFFE699"/>
        </patternFill>
      </fill>
    </dxf>
    <dxf>
      <font>
        <b/>
      </font>
      <fill>
        <patternFill>
          <bgColor rgb="FFE4DFEC"/>
        </patternFill>
      </fill>
    </dxf>
    <dxf>
      <font>
        <b/>
      </font>
      <fill>
        <patternFill>
          <bgColor rgb="FFFFF2CC"/>
        </patternFill>
      </fill>
    </dxf>
    <dxf>
      <font>
        <b/>
      </font>
      <fill>
        <patternFill>
          <bgColor rgb="FFFCE4D6"/>
        </patternFill>
      </fill>
    </dxf>
    <dxf>
      <font>
        <b/>
      </font>
      <fill>
        <patternFill>
          <bgColor rgb="FFE2F0D9"/>
        </patternFill>
      </fill>
    </dxf>
    <dxf>
      <font>
        <b/>
      </font>
      <fill>
        <patternFill>
          <bgColor rgb="FFD9D9D9"/>
        </patternFill>
      </fill>
    </dxf>
    <dxf>
      <font>
        <b/>
      </font>
      <fill>
        <patternFill>
          <bgColor rgb="FFFFE699"/>
        </patternFill>
      </fill>
    </dxf>
    <dxf>
      <font>
        <b/>
      </font>
      <fill>
        <patternFill>
          <bgColor rgb="FFE4DFEC"/>
        </patternFill>
      </fill>
    </dxf>
    <dxf>
      <font>
        <b/>
      </font>
      <fill>
        <patternFill>
          <bgColor rgb="FFFFF2CC"/>
        </patternFill>
      </fill>
    </dxf>
    <dxf>
      <font>
        <b/>
      </font>
      <fill>
        <patternFill>
          <bgColor rgb="FFFCE4D6"/>
        </patternFill>
      </fill>
    </dxf>
    <dxf>
      <font>
        <b/>
      </font>
      <fill>
        <patternFill>
          <bgColor rgb="FFE2F0D9"/>
        </patternFill>
      </fill>
    </dxf>
    <dxf>
      <font>
        <b/>
      </font>
      <fill>
        <patternFill>
          <bgColor rgb="FFD9D9D9"/>
        </patternFill>
      </fill>
    </dxf>
    <dxf>
      <font>
        <b/>
      </font>
      <fill>
        <patternFill>
          <bgColor rgb="FFFFE699"/>
        </patternFill>
      </fill>
    </dxf>
    <dxf>
      <font>
        <b/>
      </font>
      <fill>
        <patternFill>
          <bgColor rgb="FFE4DFEC"/>
        </patternFill>
      </fill>
    </dxf>
    <dxf>
      <font>
        <b/>
      </font>
      <fill>
        <patternFill>
          <bgColor rgb="FFFFF2CC"/>
        </patternFill>
      </fill>
    </dxf>
    <dxf>
      <font>
        <b/>
      </font>
      <fill>
        <patternFill>
          <bgColor rgb="FFFCE4D6"/>
        </patternFill>
      </fill>
    </dxf>
    <dxf>
      <font>
        <b/>
      </font>
      <fill>
        <patternFill>
          <bgColor rgb="FFE2F0D9"/>
        </patternFill>
      </fill>
    </dxf>
    <dxf>
      <font>
        <b/>
      </font>
      <fill>
        <patternFill>
          <bgColor rgb="FFD9D9D9"/>
        </patternFill>
      </fill>
    </dxf>
    <dxf>
      <font>
        <b/>
      </font>
      <fill>
        <patternFill>
          <bgColor rgb="FFFFE699"/>
        </patternFill>
      </fill>
    </dxf>
    <dxf>
      <font>
        <b/>
      </font>
      <fill>
        <patternFill>
          <bgColor rgb="FFE4DFEC"/>
        </patternFill>
      </fill>
    </dxf>
    <dxf>
      <font>
        <b/>
      </font>
      <fill>
        <patternFill>
          <bgColor rgb="FFFFF2CC"/>
        </patternFill>
      </fill>
    </dxf>
    <dxf>
      <font>
        <b/>
      </font>
      <fill>
        <patternFill>
          <bgColor rgb="FFFCE4D6"/>
        </patternFill>
      </fill>
    </dxf>
    <dxf>
      <font>
        <b/>
      </font>
      <fill>
        <patternFill>
          <bgColor rgb="FFE2F0D9"/>
        </patternFill>
      </fill>
    </dxf>
    <dxf>
      <font>
        <b/>
      </font>
      <fill>
        <patternFill>
          <bgColor rgb="FFD9D9D9"/>
        </patternFill>
      </fill>
    </dxf>
    <dxf>
      <font>
        <b/>
      </font>
      <fill>
        <patternFill>
          <bgColor rgb="FFFFE699"/>
        </patternFill>
      </fill>
    </dxf>
    <dxf>
      <font>
        <b/>
      </font>
      <fill>
        <patternFill>
          <bgColor rgb="FFE4DFEC"/>
        </patternFill>
      </fill>
    </dxf>
    <dxf>
      <font>
        <b/>
      </font>
      <fill>
        <patternFill>
          <bgColor rgb="FFFFF2CC"/>
        </patternFill>
      </fill>
    </dxf>
    <dxf>
      <font>
        <b/>
      </font>
      <fill>
        <patternFill>
          <bgColor rgb="FFFCE4D6"/>
        </patternFill>
      </fill>
    </dxf>
    <dxf>
      <font>
        <b/>
      </font>
      <fill>
        <patternFill>
          <bgColor rgb="FFE2F0D9"/>
        </patternFill>
      </fill>
    </dxf>
    <dxf>
      <font>
        <b/>
      </font>
      <fill>
        <patternFill>
          <bgColor rgb="FFD9D9D9"/>
        </patternFill>
      </fill>
    </dxf>
    <dxf>
      <font>
        <b/>
      </font>
      <fill>
        <patternFill>
          <bgColor rgb="FFFFE699"/>
        </patternFill>
      </fill>
    </dxf>
    <dxf>
      <font>
        <b/>
      </font>
      <fill>
        <patternFill>
          <bgColor rgb="FFE4DFEC"/>
        </patternFill>
      </fill>
    </dxf>
    <dxf>
      <font>
        <b/>
      </font>
      <fill>
        <patternFill>
          <bgColor rgb="FFFFF2CC"/>
        </patternFill>
      </fill>
    </dxf>
    <dxf>
      <font>
        <b/>
      </font>
      <fill>
        <patternFill>
          <bgColor rgb="FFFCE4D6"/>
        </patternFill>
      </fill>
    </dxf>
    <dxf>
      <font>
        <b/>
      </font>
      <fill>
        <patternFill>
          <bgColor rgb="FFE2F0D9"/>
        </patternFill>
      </fill>
    </dxf>
    <dxf>
      <font>
        <b/>
      </font>
      <fill>
        <patternFill>
          <bgColor rgb="FFD9D9D9"/>
        </patternFill>
      </fill>
    </dxf>
    <dxf>
      <font>
        <b/>
      </font>
      <fill>
        <patternFill>
          <bgColor rgb="FFFFE699"/>
        </patternFill>
      </fill>
    </dxf>
    <dxf>
      <font>
        <b/>
      </font>
      <fill>
        <patternFill>
          <bgColor rgb="FFE4DFEC"/>
        </patternFill>
      </fill>
    </dxf>
    <dxf>
      <font>
        <b/>
      </font>
      <fill>
        <patternFill>
          <bgColor rgb="FFFFF2CC"/>
        </patternFill>
      </fill>
    </dxf>
    <dxf>
      <font>
        <b/>
      </font>
      <fill>
        <patternFill>
          <bgColor rgb="FFFCE4D6"/>
        </patternFill>
      </fill>
    </dxf>
    <dxf>
      <font>
        <b/>
      </font>
      <fill>
        <patternFill>
          <bgColor rgb="FFE2F0D9"/>
        </patternFill>
      </fill>
    </dxf>
    <dxf>
      <font>
        <b/>
      </font>
      <fill>
        <patternFill>
          <bgColor rgb="FFD9D9D9"/>
        </patternFill>
      </fill>
    </dxf>
    <dxf>
      <font>
        <b/>
      </font>
      <fill>
        <patternFill>
          <bgColor rgb="FFFFE699"/>
        </patternFill>
      </fill>
    </dxf>
    <dxf>
      <font>
        <b/>
      </font>
      <fill>
        <patternFill>
          <bgColor rgb="FFE4DFEC"/>
        </patternFill>
      </fill>
    </dxf>
    <dxf>
      <font>
        <b/>
      </font>
      <fill>
        <patternFill>
          <bgColor rgb="FFFFF2CC"/>
        </patternFill>
      </fill>
    </dxf>
    <dxf>
      <font>
        <b/>
      </font>
      <fill>
        <patternFill>
          <bgColor rgb="FFFCE4D6"/>
        </patternFill>
      </fill>
    </dxf>
    <dxf>
      <font>
        <b/>
      </font>
      <fill>
        <patternFill>
          <bgColor rgb="FFE2F0D9"/>
        </patternFill>
      </fill>
    </dxf>
    <dxf>
      <font>
        <b/>
      </font>
      <fill>
        <patternFill>
          <bgColor rgb="FFD9D9D9"/>
        </patternFill>
      </fill>
    </dxf>
    <dxf>
      <font>
        <b/>
      </font>
      <fill>
        <patternFill>
          <bgColor rgb="FFFFE699"/>
        </patternFill>
      </fill>
    </dxf>
    <dxf>
      <font>
        <b/>
      </font>
      <fill>
        <patternFill>
          <bgColor rgb="FFE4DFEC"/>
        </patternFill>
      </fill>
    </dxf>
    <dxf>
      <font>
        <b/>
      </font>
      <fill>
        <patternFill>
          <bgColor rgb="FFFFF2CC"/>
        </patternFill>
      </fill>
    </dxf>
    <dxf>
      <font>
        <b/>
      </font>
      <fill>
        <patternFill>
          <bgColor rgb="FFFCE4D6"/>
        </patternFill>
      </fill>
    </dxf>
    <dxf>
      <font>
        <b/>
      </font>
      <fill>
        <patternFill>
          <bgColor rgb="FFE2F0D9"/>
        </patternFill>
      </fill>
    </dxf>
    <dxf>
      <font>
        <b/>
        <color rgb="FF9C0006"/>
      </font>
      <fill>
        <patternFill>
          <bgColor rgb="FFF4CCCC"/>
        </patternFill>
      </fill>
    </dxf>
    <dxf>
      <font>
        <b/>
        <color rgb="FF7F6000"/>
      </font>
      <fill>
        <patternFill>
          <bgColor rgb="FFFFF2CC"/>
        </patternFill>
      </fill>
    </dxf>
    <dxf>
      <font>
        <b/>
        <color rgb="FF1F4E78"/>
      </font>
      <fill>
        <patternFill>
          <bgColor rgb="FFDDEBF7"/>
        </patternFill>
      </fill>
    </dxf>
    <dxf>
      <font>
        <b/>
        <color rgb="FF375623"/>
      </font>
      <fill>
        <patternFill>
          <bgColor rgb="FFC6E0B4"/>
        </patternFill>
      </fill>
    </dxf>
    <dxf>
      <font>
        <b/>
        <color rgb="FF17365D"/>
      </font>
      <fill>
        <patternFill>
          <bgColor rgb="FFFFE699"/>
        </patternFill>
      </fill>
    </dxf>
    <dxf>
      <font>
        <b/>
        <color rgb="FF17365D"/>
      </font>
      <fill>
        <patternFill>
          <bgColor rgb="FFFFE699"/>
        </patternFill>
      </fill>
    </dxf>
    <dxf>
      <font>
        <b/>
        <color rgb="FF17365D"/>
      </font>
      <fill>
        <patternFill>
          <bgColor rgb="FFFFE699"/>
        </patternFill>
      </fill>
    </dxf>
    <dxf>
      <font>
        <b/>
        <color rgb="FF17365D"/>
      </font>
      <fill>
        <patternFill>
          <bgColor rgb="FFFFE699"/>
        </patternFill>
      </fill>
    </dxf>
    <dxf>
      <font>
        <b/>
        <color rgb="FF17365D"/>
      </font>
      <fill>
        <patternFill>
          <bgColor rgb="FFFFE699"/>
        </patternFill>
      </fill>
    </dxf>
    <dxf>
      <font>
        <b/>
        <color rgb="FF17365D"/>
      </font>
      <fill>
        <patternFill>
          <bgColor rgb="FFFFE699"/>
        </patternFill>
      </fill>
    </dxf>
    <dxf>
      <font>
        <b/>
        <color rgb="FF17365D"/>
      </font>
      <fill>
        <patternFill>
          <bgColor rgb="FFFFE699"/>
        </patternFill>
      </fill>
    </dxf>
    <dxf>
      <font>
        <b/>
        <color rgb="FF17365D"/>
      </font>
      <fill>
        <patternFill>
          <bgColor rgb="FFFFE699"/>
        </patternFill>
      </fill>
    </dxf>
    <dxf>
      <font>
        <b/>
        <color rgb="FF17365D"/>
      </font>
      <fill>
        <patternFill>
          <bgColor rgb="FFFFE6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a:lstStyle/>
          <a:p>
            <a:r>
              <a:rPr lang="es-CO" sz="1400"/>
              <a:t>Distribución del proceso seleccionado</a:t>
            </a:r>
          </a:p>
        </c:rich>
      </c:tx>
      <c:layout>
        <c:manualLayout>
          <c:xMode val="edge"/>
          <c:yMode val="edge"/>
          <c:x val="0.56583333333333341"/>
          <c:y val="0.82828256477131479"/>
        </c:manualLayout>
      </c:layout>
      <c:overlay val="1"/>
    </c:title>
    <c:autoTitleDeleted val="0"/>
    <c:plotArea>
      <c:layout/>
      <c:pieChart>
        <c:varyColors val="1"/>
        <c:ser>
          <c:idx val="0"/>
          <c:order val="0"/>
          <c:tx>
            <c:v>Cantidad</c:v>
          </c:tx>
          <c:cat>
            <c:strRef>
              <c:f>'Datos Dashboard'!$L$2:$L$6</c:f>
              <c:strCache>
                <c:ptCount val="5"/>
                <c:pt idx="0">
                  <c:v>Conforme</c:v>
                </c:pt>
                <c:pt idx="1">
                  <c:v>No conforme</c:v>
                </c:pt>
                <c:pt idx="2">
                  <c:v>Observación</c:v>
                </c:pt>
                <c:pt idx="3">
                  <c:v>Oport. de mejora</c:v>
                </c:pt>
                <c:pt idx="4">
                  <c:v>Fortaleza</c:v>
                </c:pt>
              </c:strCache>
            </c:strRef>
          </c:cat>
          <c:val>
            <c:numRef>
              <c:f>'Datos Dashboard'!$M$2:$M$6</c:f>
              <c:numCache>
                <c:formatCode>General</c:formatCode>
                <c:ptCount val="5"/>
                <c:pt idx="0">
                  <c:v>20</c:v>
                </c:pt>
                <c:pt idx="1">
                  <c:v>1</c:v>
                </c:pt>
                <c:pt idx="2">
                  <c:v>1</c:v>
                </c:pt>
                <c:pt idx="3">
                  <c:v>2</c:v>
                </c:pt>
                <c:pt idx="4">
                  <c:v>3</c:v>
                </c:pt>
              </c:numCache>
            </c:numRef>
          </c:val>
          <c:extLst>
            <c:ext xmlns:c16="http://schemas.microsoft.com/office/drawing/2014/chart" uri="{C3380CC4-5D6E-409C-BE32-E72D297353CC}">
              <c16:uniqueId val="{00000000-63A3-47CD-AEF9-851525756817}"/>
            </c:ext>
          </c:extLst>
        </c:ser>
        <c:dLbls>
          <c:showLegendKey val="0"/>
          <c:showVal val="0"/>
          <c:showCatName val="0"/>
          <c:showSerName val="0"/>
          <c:showPercent val="0"/>
          <c:showBubbleSize val="0"/>
          <c:showLeaderLines val="0"/>
        </c:dLbls>
        <c:firstSliceAng val="0"/>
      </c:pieChart>
    </c:plotArea>
    <c:legend>
      <c:legendPos val="r"/>
      <c:overlay val="0"/>
    </c:legend>
    <c:plotVisOnly val="1"/>
    <c:dispBlanksAs val="zero"/>
    <c:showDLblsOverMax val="1"/>
  </c:chart>
  <c:spPr>
    <a:ln w="9525">
      <a:solidFill>
        <a:srgbClr val="D9D9D9"/>
      </a:solidFill>
      <a:prstDash val="solid"/>
    </a:ln>
  </c:spPr>
  <c:txPr>
    <a:bodyPr/>
    <a:lstStyle/>
    <a:p>
      <a:pPr>
        <a:defRPr lang="en-US" sz="1000" b="0" i="0" u="none" strike="noStrike" kern="1200" baseline="0">
          <a:solidFill>
            <a:schemeClr val="tx1"/>
          </a:solidFill>
          <a:latin typeface="+mn-lt"/>
          <a:ea typeface="+mn-ea"/>
          <a:cs typeface="+mn-cs"/>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a:lstStyle/>
          <a:p>
            <a:r>
              <a:rPr lang="es-CO" sz="1600"/>
              <a:t>Resultados por clasificación</a:t>
            </a:r>
          </a:p>
        </c:rich>
      </c:tx>
      <c:layout>
        <c:manualLayout>
          <c:xMode val="edge"/>
          <c:yMode val="edge"/>
          <c:x val="0.32782986111111112"/>
          <c:y val="9.2105263157894732E-2"/>
        </c:manualLayout>
      </c:layout>
      <c:overlay val="1"/>
    </c:title>
    <c:autoTitleDeleted val="0"/>
    <c:plotArea>
      <c:layout/>
      <c:barChart>
        <c:barDir val="col"/>
        <c:grouping val="clustered"/>
        <c:varyColors val="0"/>
        <c:ser>
          <c:idx val="0"/>
          <c:order val="0"/>
          <c:tx>
            <c:v>Cantidad</c:v>
          </c:tx>
          <c:invertIfNegative val="1"/>
          <c:cat>
            <c:strRef>
              <c:f>'Datos Dashboard'!$L$2:$L$6</c:f>
              <c:strCache>
                <c:ptCount val="5"/>
                <c:pt idx="0">
                  <c:v>Conforme</c:v>
                </c:pt>
                <c:pt idx="1">
                  <c:v>No conforme</c:v>
                </c:pt>
                <c:pt idx="2">
                  <c:v>Observación</c:v>
                </c:pt>
                <c:pt idx="3">
                  <c:v>Oport. de mejora</c:v>
                </c:pt>
                <c:pt idx="4">
                  <c:v>Fortaleza</c:v>
                </c:pt>
              </c:strCache>
            </c:strRef>
          </c:cat>
          <c:val>
            <c:numRef>
              <c:f>'Datos Dashboard'!$M$2:$M$6</c:f>
              <c:numCache>
                <c:formatCode>General</c:formatCode>
                <c:ptCount val="5"/>
                <c:pt idx="0">
                  <c:v>20</c:v>
                </c:pt>
                <c:pt idx="1">
                  <c:v>1</c:v>
                </c:pt>
                <c:pt idx="2">
                  <c:v>1</c:v>
                </c:pt>
                <c:pt idx="3">
                  <c:v>2</c:v>
                </c:pt>
                <c:pt idx="4">
                  <c:v>3</c:v>
                </c:pt>
              </c:numCache>
            </c:numRef>
          </c:val>
          <c:extLst>
            <c:ext xmlns:c16="http://schemas.microsoft.com/office/drawing/2014/chart" uri="{C3380CC4-5D6E-409C-BE32-E72D297353CC}">
              <c16:uniqueId val="{00000000-9C31-4E8F-A4C7-F13D27733899}"/>
            </c:ext>
          </c:extLst>
        </c:ser>
        <c:dLbls>
          <c:showLegendKey val="0"/>
          <c:showVal val="0"/>
          <c:showCatName val="0"/>
          <c:showSerName val="0"/>
          <c:showPercent val="0"/>
          <c:showBubbleSize val="0"/>
        </c:dLbls>
        <c:gapWidth val="150"/>
        <c:axId val="48650112"/>
        <c:axId val="48672768"/>
      </c:barChart>
      <c:catAx>
        <c:axId val="48650112"/>
        <c:scaling>
          <c:orientation val="minMax"/>
        </c:scaling>
        <c:delete val="0"/>
        <c:axPos val="b"/>
        <c:majorGridlines>
          <c:spPr>
            <a:ln w="9525">
              <a:solidFill>
                <a:srgbClr val="CCCCCC"/>
              </a:solidFill>
              <a:prstDash val="dash"/>
            </a:ln>
          </c:spPr>
        </c:majorGridlines>
        <c:numFmt formatCode="General" sourceLinked="1"/>
        <c:majorTickMark val="none"/>
        <c:minorTickMark val="none"/>
        <c:tickLblPos val="nextTo"/>
        <c:crossAx val="48672768"/>
        <c:crosses val="autoZero"/>
        <c:auto val="1"/>
        <c:lblAlgn val="ctr"/>
        <c:lblOffset val="100"/>
        <c:noMultiLvlLbl val="0"/>
      </c:catAx>
      <c:valAx>
        <c:axId val="48672768"/>
        <c:scaling>
          <c:orientation val="minMax"/>
        </c:scaling>
        <c:delete val="0"/>
        <c:axPos val="l"/>
        <c:majorGridlines>
          <c:spPr>
            <a:ln w="9525">
              <a:solidFill>
                <a:srgbClr val="CCCCCC"/>
              </a:solidFill>
              <a:prstDash val="dash"/>
            </a:ln>
          </c:spPr>
        </c:majorGridlines>
        <c:numFmt formatCode="General" sourceLinked="1"/>
        <c:majorTickMark val="none"/>
        <c:minorTickMark val="none"/>
        <c:tickLblPos val="nextTo"/>
        <c:crossAx val="48650112"/>
        <c:crosses val="autoZero"/>
        <c:crossBetween val="between"/>
      </c:valAx>
    </c:plotArea>
    <c:plotVisOnly val="1"/>
    <c:dispBlanksAs val="zero"/>
    <c:showDLblsOverMax val="1"/>
  </c:chart>
  <c:spPr>
    <a:ln w="9525">
      <a:solidFill>
        <a:srgbClr val="D9D9D9"/>
      </a:solidFill>
      <a:prstDash val="solid"/>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a:lstStyle/>
          <a:p>
            <a:pPr algn="ctr" rtl="0"/>
            <a:r>
              <a:rPr lang="es-CO"/>
              <a:t>Resultado favorable por proceso</a:t>
            </a:r>
          </a:p>
        </c:rich>
      </c:tx>
      <c:layout>
        <c:manualLayout>
          <c:xMode val="edge"/>
          <c:yMode val="edge"/>
          <c:x val="0.25334631999125112"/>
          <c:y val="0"/>
        </c:manualLayout>
      </c:layout>
      <c:overlay val="1"/>
    </c:title>
    <c:autoTitleDeleted val="0"/>
    <c:plotArea>
      <c:layout>
        <c:manualLayout>
          <c:layoutTarget val="inner"/>
          <c:xMode val="edge"/>
          <c:yMode val="edge"/>
          <c:x val="0.14037844442998343"/>
          <c:y val="0.10666666666666667"/>
          <c:w val="0.75868028893082584"/>
          <c:h val="0.79055731879668889"/>
        </c:manualLayout>
      </c:layout>
      <c:barChart>
        <c:barDir val="bar"/>
        <c:grouping val="clustered"/>
        <c:varyColors val="0"/>
        <c:ser>
          <c:idx val="0"/>
          <c:order val="0"/>
          <c:tx>
            <c:v>% favorable</c:v>
          </c:tx>
          <c:invertIfNegative val="1"/>
          <c:cat>
            <c:strRef>
              <c:f>'Datos Dashboard'!$G$2:$G$10</c:f>
              <c:strCache>
                <c:ptCount val="9"/>
                <c:pt idx="0">
                  <c:v>P. Estratégica</c:v>
                </c:pt>
                <c:pt idx="1">
                  <c:v>G. Documental</c:v>
                </c:pt>
                <c:pt idx="2">
                  <c:v>G. de Mejora</c:v>
                </c:pt>
                <c:pt idx="3">
                  <c:v>Operaciones</c:v>
                </c:pt>
                <c:pt idx="4">
                  <c:v>Adm. Riesgo</c:v>
                </c:pt>
                <c:pt idx="5">
                  <c:v>P. del Servicio</c:v>
                </c:pt>
                <c:pt idx="6">
                  <c:v>Compras</c:v>
                </c:pt>
                <c:pt idx="7">
                  <c:v>G. Humana</c:v>
                </c:pt>
                <c:pt idx="8">
                  <c:v>G. T.I.</c:v>
                </c:pt>
              </c:strCache>
            </c:strRef>
          </c:cat>
          <c:val>
            <c:numRef>
              <c:f>'Datos Dashboard'!$H$2:$H$10</c:f>
              <c:numCache>
                <c:formatCode>0.0%</c:formatCode>
                <c:ptCount val="9"/>
                <c:pt idx="0">
                  <c:v>0.94791666666666663</c:v>
                </c:pt>
                <c:pt idx="1">
                  <c:v>0.97058823529411764</c:v>
                </c:pt>
                <c:pt idx="2">
                  <c:v>0.94444444444444442</c:v>
                </c:pt>
                <c:pt idx="3">
                  <c:v>0.98837209302325579</c:v>
                </c:pt>
                <c:pt idx="4">
                  <c:v>0.98958333333333337</c:v>
                </c:pt>
                <c:pt idx="5">
                  <c:v>1</c:v>
                </c:pt>
                <c:pt idx="6">
                  <c:v>0.95348837209302328</c:v>
                </c:pt>
                <c:pt idx="7">
                  <c:v>0.97674418604651159</c:v>
                </c:pt>
                <c:pt idx="8">
                  <c:v>0.97435897435897434</c:v>
                </c:pt>
              </c:numCache>
            </c:numRef>
          </c:val>
          <c:extLst>
            <c:ext xmlns:c16="http://schemas.microsoft.com/office/drawing/2014/chart" uri="{C3380CC4-5D6E-409C-BE32-E72D297353CC}">
              <c16:uniqueId val="{00000000-6A84-4B23-BA6D-D8CD128288F8}"/>
            </c:ext>
          </c:extLst>
        </c:ser>
        <c:dLbls>
          <c:showLegendKey val="0"/>
          <c:showVal val="0"/>
          <c:showCatName val="0"/>
          <c:showSerName val="0"/>
          <c:showPercent val="0"/>
          <c:showBubbleSize val="0"/>
        </c:dLbls>
        <c:gapWidth val="150"/>
        <c:axId val="48650112"/>
        <c:axId val="48672768"/>
      </c:barChart>
      <c:catAx>
        <c:axId val="48650112"/>
        <c:scaling>
          <c:orientation val="minMax"/>
        </c:scaling>
        <c:delete val="0"/>
        <c:axPos val="l"/>
        <c:majorGridlines>
          <c:spPr>
            <a:ln w="9525">
              <a:solidFill>
                <a:srgbClr val="CCCCCC"/>
              </a:solidFill>
              <a:prstDash val="dash"/>
            </a:ln>
          </c:spPr>
        </c:majorGridlines>
        <c:numFmt formatCode="General" sourceLinked="1"/>
        <c:majorTickMark val="none"/>
        <c:minorTickMark val="none"/>
        <c:tickLblPos val="nextTo"/>
        <c:crossAx val="48672768"/>
        <c:crosses val="autoZero"/>
        <c:auto val="1"/>
        <c:lblAlgn val="ctr"/>
        <c:lblOffset val="100"/>
        <c:noMultiLvlLbl val="0"/>
      </c:catAx>
      <c:valAx>
        <c:axId val="48672768"/>
        <c:scaling>
          <c:orientation val="minMax"/>
        </c:scaling>
        <c:delete val="0"/>
        <c:axPos val="b"/>
        <c:majorGridlines>
          <c:spPr>
            <a:ln w="9525">
              <a:solidFill>
                <a:srgbClr val="CCCCCC"/>
              </a:solidFill>
              <a:prstDash val="dash"/>
            </a:ln>
          </c:spPr>
        </c:majorGridlines>
        <c:numFmt formatCode="0.0%" sourceLinked="1"/>
        <c:majorTickMark val="none"/>
        <c:minorTickMark val="none"/>
        <c:tickLblPos val="nextTo"/>
        <c:crossAx val="48650112"/>
        <c:crosses val="autoZero"/>
        <c:crossBetween val="between"/>
      </c:valAx>
    </c:plotArea>
    <c:plotVisOnly val="1"/>
    <c:dispBlanksAs val="zero"/>
    <c:showDLblsOverMax val="1"/>
  </c:chart>
  <c:spPr>
    <a:ln w="9525">
      <a:solidFill>
        <a:srgbClr val="D9D9D9"/>
      </a:solidFill>
      <a:prstDash val="solid"/>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title>
      <c:tx>
        <c:rich>
          <a:bodyPr/>
          <a:lstStyle/>
          <a:p>
            <a:r>
              <a:rPr lang="es-CO"/>
              <a:t>Hallazgos por proceso</a:t>
            </a:r>
          </a:p>
        </c:rich>
      </c:tx>
      <c:overlay val="1"/>
    </c:title>
    <c:autoTitleDeleted val="0"/>
    <c:plotArea>
      <c:layout>
        <c:manualLayout>
          <c:layoutTarget val="inner"/>
          <c:xMode val="edge"/>
          <c:yMode val="edge"/>
          <c:x val="0.15647630584638458"/>
          <c:y val="0.13836477987421383"/>
          <c:w val="0.77013541576533706"/>
          <c:h val="0.71886099143267468"/>
        </c:manualLayout>
      </c:layout>
      <c:barChart>
        <c:barDir val="bar"/>
        <c:grouping val="clustered"/>
        <c:varyColors val="0"/>
        <c:ser>
          <c:idx val="0"/>
          <c:order val="0"/>
          <c:tx>
            <c:v>Hallazgos</c:v>
          </c:tx>
          <c:invertIfNegative val="1"/>
          <c:cat>
            <c:strRef>
              <c:f>'Datos Dashboard'!$N$2:$N$10</c:f>
              <c:strCache>
                <c:ptCount val="9"/>
                <c:pt idx="0">
                  <c:v>P. Estratégica</c:v>
                </c:pt>
                <c:pt idx="1">
                  <c:v>G. Documental</c:v>
                </c:pt>
                <c:pt idx="2">
                  <c:v>G. de Mejora</c:v>
                </c:pt>
                <c:pt idx="3">
                  <c:v>Operaciones</c:v>
                </c:pt>
                <c:pt idx="4">
                  <c:v>Adm. Riesgo</c:v>
                </c:pt>
                <c:pt idx="5">
                  <c:v>P. del Servicio</c:v>
                </c:pt>
                <c:pt idx="6">
                  <c:v>Compras</c:v>
                </c:pt>
                <c:pt idx="7">
                  <c:v>G. Humana</c:v>
                </c:pt>
                <c:pt idx="8">
                  <c:v>G. T.I.</c:v>
                </c:pt>
              </c:strCache>
            </c:strRef>
          </c:cat>
          <c:val>
            <c:numRef>
              <c:f>'Datos Dashboard'!$O$2:$O$10</c:f>
              <c:numCache>
                <c:formatCode>General</c:formatCode>
                <c:ptCount val="9"/>
                <c:pt idx="0">
                  <c:v>3</c:v>
                </c:pt>
                <c:pt idx="1">
                  <c:v>3</c:v>
                </c:pt>
                <c:pt idx="2">
                  <c:v>4</c:v>
                </c:pt>
                <c:pt idx="3">
                  <c:v>2</c:v>
                </c:pt>
                <c:pt idx="4">
                  <c:v>9</c:v>
                </c:pt>
                <c:pt idx="5">
                  <c:v>0</c:v>
                </c:pt>
                <c:pt idx="6">
                  <c:v>7</c:v>
                </c:pt>
                <c:pt idx="7">
                  <c:v>5</c:v>
                </c:pt>
                <c:pt idx="8">
                  <c:v>5</c:v>
                </c:pt>
              </c:numCache>
            </c:numRef>
          </c:val>
          <c:extLst>
            <c:ext xmlns:c16="http://schemas.microsoft.com/office/drawing/2014/chart" uri="{C3380CC4-5D6E-409C-BE32-E72D297353CC}">
              <c16:uniqueId val="{00000000-7133-4148-8377-F66B762BE4F5}"/>
            </c:ext>
          </c:extLst>
        </c:ser>
        <c:dLbls>
          <c:showLegendKey val="0"/>
          <c:showVal val="0"/>
          <c:showCatName val="0"/>
          <c:showSerName val="0"/>
          <c:showPercent val="0"/>
          <c:showBubbleSize val="0"/>
        </c:dLbls>
        <c:gapWidth val="150"/>
        <c:axId val="48650112"/>
        <c:axId val="48672768"/>
      </c:barChart>
      <c:catAx>
        <c:axId val="48650112"/>
        <c:scaling>
          <c:orientation val="minMax"/>
        </c:scaling>
        <c:delete val="0"/>
        <c:axPos val="l"/>
        <c:majorGridlines>
          <c:spPr>
            <a:ln w="9525">
              <a:solidFill>
                <a:srgbClr val="CCCCCC"/>
              </a:solidFill>
              <a:prstDash val="dash"/>
            </a:ln>
          </c:spPr>
        </c:majorGridlines>
        <c:numFmt formatCode="General" sourceLinked="1"/>
        <c:majorTickMark val="none"/>
        <c:minorTickMark val="none"/>
        <c:tickLblPos val="nextTo"/>
        <c:crossAx val="48672768"/>
        <c:crosses val="autoZero"/>
        <c:auto val="1"/>
        <c:lblAlgn val="ctr"/>
        <c:lblOffset val="100"/>
        <c:noMultiLvlLbl val="0"/>
      </c:catAx>
      <c:valAx>
        <c:axId val="48672768"/>
        <c:scaling>
          <c:orientation val="minMax"/>
        </c:scaling>
        <c:delete val="0"/>
        <c:axPos val="b"/>
        <c:majorGridlines>
          <c:spPr>
            <a:ln w="9525">
              <a:solidFill>
                <a:srgbClr val="CCCCCC"/>
              </a:solidFill>
              <a:prstDash val="dash"/>
            </a:ln>
          </c:spPr>
        </c:majorGridlines>
        <c:numFmt formatCode="General" sourceLinked="1"/>
        <c:majorTickMark val="none"/>
        <c:minorTickMark val="none"/>
        <c:tickLblPos val="nextTo"/>
        <c:crossAx val="48650112"/>
        <c:crosses val="autoZero"/>
        <c:crossBetween val="between"/>
      </c:valAx>
    </c:plotArea>
    <c:plotVisOnly val="1"/>
    <c:dispBlanksAs val="zero"/>
    <c:showDLblsOverMax val="1"/>
  </c:chart>
  <c:spPr>
    <a:ln w="9525">
      <a:solidFill>
        <a:srgbClr val="D9D9D9"/>
      </a:solidFill>
      <a:prstDash val="soli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17</xdr:row>
      <xdr:rowOff>561974</xdr:rowOff>
    </xdr:from>
    <xdr:to>
      <xdr:col>8</xdr:col>
      <xdr:colOff>0</xdr:colOff>
      <xdr:row>34</xdr:row>
      <xdr:rowOff>133350</xdr:rowOff>
    </xdr:to>
    <xdr:graphicFrame macro="">
      <xdr:nvGraphicFramePr>
        <xdr:cNvPr id="2" name="Chart">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18</xdr:row>
      <xdr:rowOff>0</xdr:rowOff>
    </xdr:from>
    <xdr:to>
      <xdr:col>16</xdr:col>
      <xdr:colOff>0</xdr:colOff>
      <xdr:row>34</xdr:row>
      <xdr:rowOff>142875</xdr:rowOff>
    </xdr:to>
    <xdr:graphicFrame macro="">
      <xdr:nvGraphicFramePr>
        <xdr:cNvPr id="3" name="Chart">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609600</xdr:rowOff>
    </xdr:from>
    <xdr:to>
      <xdr:col>7</xdr:col>
      <xdr:colOff>438150</xdr:colOff>
      <xdr:row>51</xdr:row>
      <xdr:rowOff>161925</xdr:rowOff>
    </xdr:to>
    <xdr:graphicFrame macro="">
      <xdr:nvGraphicFramePr>
        <xdr:cNvPr id="4" name="Chart">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381000</xdr:colOff>
      <xdr:row>35</xdr:row>
      <xdr:rowOff>1</xdr:rowOff>
    </xdr:from>
    <xdr:to>
      <xdr:col>16</xdr:col>
      <xdr:colOff>0</xdr:colOff>
      <xdr:row>51</xdr:row>
      <xdr:rowOff>133351</xdr:rowOff>
    </xdr:to>
    <xdr:graphicFrame macro="">
      <xdr:nvGraphicFramePr>
        <xdr:cNvPr id="5" name="Chart">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ResumenProcesosBASC2026" displayName="ResumenProcesosBASC2026" ref="A4:K14">
  <tableColumns count="11">
    <tableColumn id="1" xr3:uid="{00000000-0010-0000-0000-000001000000}" name="Proceso"/>
    <tableColumn id="2" xr3:uid="{00000000-0010-0000-0000-000002000000}" name="Conforme"/>
    <tableColumn id="3" xr3:uid="{00000000-0010-0000-0000-000003000000}" name="No conforme"/>
    <tableColumn id="4" xr3:uid="{00000000-0010-0000-0000-000004000000}" name="Observación"/>
    <tableColumn id="5" xr3:uid="{00000000-0010-0000-0000-000005000000}" name="Oportunidad de mejora"/>
    <tableColumn id="6" xr3:uid="{00000000-0010-0000-0000-000006000000}" name="Fortaleza"/>
    <tableColumn id="7" xr3:uid="{00000000-0010-0000-0000-000007000000}" name="Excluido"/>
    <tableColumn id="8" xr3:uid="{00000000-0010-0000-0000-000008000000}" name="Evaluados"/>
    <tableColumn id="9" xr3:uid="{00000000-0010-0000-0000-000009000000}" name="Hallazgos"/>
    <tableColumn id="10" xr3:uid="{00000000-0010-0000-0000-00000A000000}" name="% favorable"/>
    <tableColumn id="11" xr3:uid="{00000000-0010-0000-0000-00000B000000}" name="Lectura"/>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DetalleAdmdelRiesgo2026" displayName="DetalleAdmdelRiesgo2026" ref="A5:F50">
  <tableColumns count="6">
    <tableColumn id="1" xr3:uid="{00000000-0010-0000-0900-000001000000}" name="ID"/>
    <tableColumn id="2" xr3:uid="{00000000-0010-0000-0900-000002000000}" name="Numeral aplicable"/>
    <tableColumn id="3" xr3:uid="{00000000-0010-0000-0900-000003000000}" name="Tema específico"/>
    <tableColumn id="4" xr3:uid="{00000000-0010-0000-0900-000004000000}" name="Pregunta"/>
    <tableColumn id="5" xr3:uid="{00000000-0010-0000-0900-000005000000}" name="Evidencia / comentarios"/>
    <tableColumn id="6" xr3:uid="{00000000-0010-0000-0900-000006000000}" name="Clasificació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DetalleMantenimiento2026" displayName="DetalleMantenimiento2026" ref="A5:H43">
  <tableColumns count="8">
    <tableColumn id="1" xr3:uid="{00000000-0010-0000-0A00-000001000000}" name="ID"/>
    <tableColumn id="2" xr3:uid="{00000000-0010-0000-0A00-000002000000}" name="Numeral aplicable"/>
    <tableColumn id="3" xr3:uid="{00000000-0010-0000-0A00-000003000000}" name="Tema específico"/>
    <tableColumn id="4" xr3:uid="{00000000-0010-0000-0A00-000004000000}" name="Pregunta"/>
    <tableColumn id="5" xr3:uid="{00000000-0010-0000-0A00-000005000000}" name="Evidencia / comentarios"/>
    <tableColumn id="6" xr3:uid="{00000000-0010-0000-0A00-000006000000}" name="Clasificación"/>
    <tableColumn id="7" xr3:uid="{00000000-0010-0000-0A00-000007000000}" name="Archivo fuente"/>
    <tableColumn id="8" xr3:uid="{00000000-0010-0000-0A00-000008000000}" name="Fila orige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DetalleGestinLogstica2026" displayName="DetalleGestinLogstica2026" ref="A5:H49">
  <tableColumns count="8">
    <tableColumn id="1" xr3:uid="{00000000-0010-0000-0B00-000001000000}" name="ID"/>
    <tableColumn id="2" xr3:uid="{00000000-0010-0000-0B00-000002000000}" name="Numeral aplicable"/>
    <tableColumn id="3" xr3:uid="{00000000-0010-0000-0B00-000003000000}" name="Tema específico"/>
    <tableColumn id="4" xr3:uid="{00000000-0010-0000-0B00-000004000000}" name="Pregunta"/>
    <tableColumn id="5" xr3:uid="{00000000-0010-0000-0B00-000005000000}" name="Evidencia / comentarios"/>
    <tableColumn id="6" xr3:uid="{00000000-0010-0000-0B00-000006000000}" name="Clasificación"/>
    <tableColumn id="7" xr3:uid="{00000000-0010-0000-0B00-000007000000}" name="Archivo fuente"/>
    <tableColumn id="8" xr3:uid="{00000000-0010-0000-0B00-000008000000}" name="Fila orige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DetalleGestinHumana2026" displayName="DetalleGestinHumana2026" ref="A5:F48">
  <tableColumns count="6">
    <tableColumn id="1" xr3:uid="{00000000-0010-0000-0C00-000001000000}" name="ID"/>
    <tableColumn id="2" xr3:uid="{00000000-0010-0000-0C00-000002000000}" name="Numeral aplicable"/>
    <tableColumn id="3" xr3:uid="{00000000-0010-0000-0C00-000003000000}" name="Tema específico"/>
    <tableColumn id="4" xr3:uid="{00000000-0010-0000-0C00-000004000000}" name="Pregunta"/>
    <tableColumn id="5" xr3:uid="{00000000-0010-0000-0C00-000005000000}" name="Evidencia / comentarios"/>
    <tableColumn id="6" xr3:uid="{00000000-0010-0000-0C00-000006000000}" name="Clasificació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DetalleGestinTI2026" displayName="DetalleGestinTI2026" ref="A5:H47">
  <tableColumns count="8">
    <tableColumn id="1" xr3:uid="{00000000-0010-0000-0D00-000001000000}" name="ID"/>
    <tableColumn id="2" xr3:uid="{00000000-0010-0000-0D00-000002000000}" name="Numeral aplicable"/>
    <tableColumn id="3" xr3:uid="{00000000-0010-0000-0D00-000003000000}" name="Tema específico"/>
    <tableColumn id="4" xr3:uid="{00000000-0010-0000-0D00-000004000000}" name="Pregunta"/>
    <tableColumn id="5" xr3:uid="{00000000-0010-0000-0D00-000005000000}" name="Evidencia / comentarios"/>
    <tableColumn id="6" xr3:uid="{00000000-0010-0000-0D00-000006000000}" name="Clasificación"/>
    <tableColumn id="7" xr3:uid="{00000000-0010-0000-0D00-000007000000}" name="Archivo fuente"/>
    <tableColumn id="8" xr3:uid="{00000000-0010-0000-0D00-000008000000}" name="Fila orige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1000000}" name="HallazgosBASC2026" displayName="HallazgosBASC2026" ref="A4:F55">
  <tableColumns count="6">
    <tableColumn id="1" xr3:uid="{00000000-0010-0000-0100-000001000000}" name="ID"/>
    <tableColumn id="2" xr3:uid="{00000000-0010-0000-0100-000002000000}" name="Proceso"/>
    <tableColumn id="3" xr3:uid="{00000000-0010-0000-0100-000003000000}" name="Clasificación"/>
    <tableColumn id="4" xr3:uid="{00000000-0010-0000-0100-000004000000}" name="Numeral aplicable"/>
    <tableColumn id="5" xr3:uid="{00000000-0010-0000-0100-000005000000}" name="Pregunta"/>
    <tableColumn id="6" xr3:uid="{00000000-0010-0000-0100-000006000000}" name="Evidencia / comentario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2000000}" name="NoConformidadesBASC2026" displayName="NoConformidadesBASC2026" ref="A4:F6">
  <tableColumns count="6">
    <tableColumn id="1" xr3:uid="{00000000-0010-0000-0200-000001000000}" name="ID"/>
    <tableColumn id="2" xr3:uid="{00000000-0010-0000-0200-000002000000}" name="Proceso"/>
    <tableColumn id="3" xr3:uid="{00000000-0010-0000-0200-000003000000}" name="Numeral aplicable"/>
    <tableColumn id="4" xr3:uid="{00000000-0010-0000-0200-000004000000}" name="Pregunta"/>
    <tableColumn id="5" xr3:uid="{00000000-0010-0000-0200-000005000000}" name="Evidencia / comentarios"/>
    <tableColumn id="6" xr3:uid="{00000000-0010-0000-0200-000006000000}" name="Archivo fuent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3000000}" name="FortalezasBASC2026" displayName="FortalezasBASC2026" ref="A4:E34">
  <tableColumns count="5">
    <tableColumn id="1" xr3:uid="{00000000-0010-0000-0300-000001000000}" name="ID"/>
    <tableColumn id="2" xr3:uid="{00000000-0010-0000-0300-000002000000}" name="Proceso"/>
    <tableColumn id="3" xr3:uid="{00000000-0010-0000-0300-000003000000}" name="Numeral aplicable"/>
    <tableColumn id="4" xr3:uid="{00000000-0010-0000-0300-000004000000}" name="Pregunta"/>
    <tableColumn id="5" xr3:uid="{00000000-0010-0000-0300-000005000000}" name="Evidencia / comentarios"/>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4000000}" name="BaseConsolidadaBASC2026" displayName="BaseConsolidadaBASC2026" ref="A4:G328">
  <tableColumns count="7">
    <tableColumn id="1" xr3:uid="{00000000-0010-0000-0400-000001000000}" name="ID"/>
    <tableColumn id="2" xr3:uid="{00000000-0010-0000-0400-000002000000}" name="Proceso"/>
    <tableColumn id="3" xr3:uid="{00000000-0010-0000-0400-000003000000}" name="Numeral aplicable"/>
    <tableColumn id="4" xr3:uid="{00000000-0010-0000-0400-000004000000}" name="Tema específico"/>
    <tableColumn id="5" xr3:uid="{00000000-0010-0000-0400-000005000000}" name="Pregunta"/>
    <tableColumn id="6" xr3:uid="{00000000-0010-0000-0400-000006000000}" name="Evidencia / comentarios"/>
    <tableColumn id="7" xr3:uid="{00000000-0010-0000-0400-000007000000}" name="Clasificació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DetallePlaneacinEstratgica2026" displayName="DetallePlaneacinEstratgica2026" ref="A5:F31">
  <tableColumns count="6">
    <tableColumn id="1" xr3:uid="{00000000-0010-0000-0500-000001000000}" name="ID"/>
    <tableColumn id="2" xr3:uid="{00000000-0010-0000-0500-000002000000}" name="Numeral aplicable"/>
    <tableColumn id="3" xr3:uid="{00000000-0010-0000-0500-000003000000}" name="Tema específico"/>
    <tableColumn id="4" xr3:uid="{00000000-0010-0000-0500-000004000000}" name="Pregunta"/>
    <tableColumn id="5" xr3:uid="{00000000-0010-0000-0500-000005000000}" name="Evidencia / comentarios"/>
    <tableColumn id="6" xr3:uid="{00000000-0010-0000-0500-000006000000}" name="Clasificació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DetalleGestinDocumental2026" displayName="DetalleGestinDocumental2026" ref="A5:H24">
  <tableColumns count="8">
    <tableColumn id="1" xr3:uid="{00000000-0010-0000-0600-000001000000}" name="ID"/>
    <tableColumn id="2" xr3:uid="{00000000-0010-0000-0600-000002000000}" name="Numeral aplicable"/>
    <tableColumn id="3" xr3:uid="{00000000-0010-0000-0600-000003000000}" name="Tema específico"/>
    <tableColumn id="4" xr3:uid="{00000000-0010-0000-0600-000004000000}" name="Pregunta"/>
    <tableColumn id="5" xr3:uid="{00000000-0010-0000-0600-000005000000}" name="Evidencia / comentarios"/>
    <tableColumn id="6" xr3:uid="{00000000-0010-0000-0600-000006000000}" name="Clasificación"/>
    <tableColumn id="7" xr3:uid="{00000000-0010-0000-0600-000007000000}" name="Archivo fuente"/>
    <tableColumn id="8" xr3:uid="{00000000-0010-0000-0600-000008000000}" name="Fila orige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7000000}" name="DetalleGestindeMejora2026" displayName="DetalleGestindeMejora2026" ref="A5:F29">
  <tableColumns count="6">
    <tableColumn id="1" xr3:uid="{00000000-0010-0000-0700-000001000000}" name="ID"/>
    <tableColumn id="2" xr3:uid="{00000000-0010-0000-0700-000002000000}" name="Numeral aplicable"/>
    <tableColumn id="3" xr3:uid="{00000000-0010-0000-0700-000003000000}" name="Tema específico"/>
    <tableColumn id="4" xr3:uid="{00000000-0010-0000-0700-000004000000}" name="Pregunta"/>
    <tableColumn id="5" xr3:uid="{00000000-0010-0000-0700-000005000000}" name="Evidencia / comentarios"/>
    <tableColumn id="6" xr3:uid="{00000000-0010-0000-0700-000006000000}" name="Clasificación"/>
  </tableColumns>
  <tableStyleInfo name="TableStyleLight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DetalleGestindeOperaciones2026" displayName="DetalleGestindeOperaciones2026" ref="A5:H48">
  <tableColumns count="8">
    <tableColumn id="1" xr3:uid="{00000000-0010-0000-0800-000001000000}" name="ID"/>
    <tableColumn id="2" xr3:uid="{00000000-0010-0000-0800-000002000000}" name="Numeral aplicable"/>
    <tableColumn id="3" xr3:uid="{00000000-0010-0000-0800-000003000000}" name="Tema específico"/>
    <tableColumn id="4" xr3:uid="{00000000-0010-0000-0800-000004000000}" name="Pregunta"/>
    <tableColumn id="5" xr3:uid="{00000000-0010-0000-0800-000005000000}" name="Evidencia / comentarios"/>
    <tableColumn id="6" xr3:uid="{00000000-0010-0000-0800-000006000000}" name="Clasificación"/>
    <tableColumn id="7" xr3:uid="{00000000-0010-0000-0800-000007000000}" name="Archivo fuente"/>
    <tableColumn id="8" xr3:uid="{00000000-0010-0000-0800-000008000000}" name="Fila origen"/>
  </tableColumns>
  <tableStyleInfo name="TableStyleMedium2" showFirstColumn="0" showLastColumn="0" showRowStripes="1" showColumnStripes="0"/>
</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Calibri Light"/>
        <a:cs typeface="Calibri Light"/>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9"/>
  <sheetViews>
    <sheetView showGridLines="0" tabSelected="1" topLeftCell="A18" workbookViewId="0">
      <selection activeCell="E4" sqref="E4:H4"/>
    </sheetView>
  </sheetViews>
  <sheetFormatPr baseColWidth="10" defaultColWidth="9" defaultRowHeight="14.25"/>
  <cols>
    <col min="1" max="1" width="15" customWidth="1"/>
    <col min="2" max="4" width="11" customWidth="1"/>
    <col min="5" max="5" width="15" customWidth="1"/>
    <col min="6" max="8" width="11" customWidth="1"/>
    <col min="9" max="9" width="15" customWidth="1"/>
    <col min="10" max="12" width="11" customWidth="1"/>
    <col min="13" max="13" width="15" customWidth="1"/>
    <col min="14" max="16" width="11" customWidth="1"/>
  </cols>
  <sheetData>
    <row r="1" spans="1:16" ht="27" customHeight="1">
      <c r="A1" s="41" t="s">
        <v>0</v>
      </c>
      <c r="B1" s="41"/>
      <c r="C1" s="41"/>
      <c r="D1" s="41"/>
      <c r="E1" s="41"/>
      <c r="F1" s="41"/>
      <c r="G1" s="41"/>
      <c r="H1" s="41"/>
      <c r="I1" s="41"/>
      <c r="J1" s="41"/>
      <c r="K1" s="41"/>
      <c r="L1" s="41"/>
      <c r="M1" s="41"/>
      <c r="N1" s="41"/>
      <c r="O1" s="41"/>
      <c r="P1" s="41"/>
    </row>
    <row r="2" spans="1:16" ht="27" customHeight="1">
      <c r="A2" s="41"/>
      <c r="B2" s="41"/>
      <c r="C2" s="41"/>
      <c r="D2" s="41"/>
      <c r="E2" s="41"/>
      <c r="F2" s="41"/>
      <c r="G2" s="41"/>
      <c r="H2" s="41"/>
      <c r="I2" s="41"/>
      <c r="J2" s="41"/>
      <c r="K2" s="41"/>
      <c r="L2" s="41"/>
      <c r="M2" s="41"/>
      <c r="N2" s="41"/>
      <c r="O2" s="41"/>
      <c r="P2" s="41"/>
    </row>
    <row r="3" spans="1:16">
      <c r="A3" s="42" t="s">
        <v>1</v>
      </c>
      <c r="B3" s="42"/>
      <c r="C3" s="42"/>
      <c r="D3" s="42"/>
      <c r="E3" s="42"/>
      <c r="F3" s="42"/>
      <c r="G3" s="42"/>
      <c r="H3" s="42"/>
      <c r="I3" s="42"/>
      <c r="J3" s="42"/>
      <c r="K3" s="42"/>
      <c r="L3" s="42"/>
      <c r="M3" s="42"/>
      <c r="N3" s="42"/>
      <c r="O3" s="42"/>
      <c r="P3" s="42"/>
    </row>
    <row r="4" spans="1:16" ht="15.75">
      <c r="A4" s="43" t="s">
        <v>2</v>
      </c>
      <c r="B4" s="44"/>
      <c r="C4" s="44"/>
      <c r="D4" s="45"/>
      <c r="E4" s="46" t="s">
        <v>29</v>
      </c>
      <c r="F4" s="47"/>
      <c r="G4" s="47"/>
      <c r="H4" s="48"/>
      <c r="I4" s="49" t="s">
        <v>4</v>
      </c>
      <c r="J4" s="50"/>
      <c r="K4" s="50"/>
      <c r="L4" s="50"/>
      <c r="M4" s="50"/>
      <c r="N4" s="50"/>
      <c r="O4" s="50"/>
      <c r="P4" s="51"/>
    </row>
    <row r="6" spans="1:16">
      <c r="A6" s="52" t="s">
        <v>5</v>
      </c>
      <c r="B6" s="53"/>
      <c r="C6" s="53"/>
      <c r="D6" s="54"/>
      <c r="E6" s="52" t="s">
        <v>6</v>
      </c>
      <c r="F6" s="53"/>
      <c r="G6" s="53"/>
      <c r="H6" s="54"/>
      <c r="I6" s="52" t="s">
        <v>7</v>
      </c>
      <c r="J6" s="53"/>
      <c r="K6" s="53"/>
      <c r="L6" s="54"/>
      <c r="M6" s="52" t="s">
        <v>8</v>
      </c>
      <c r="N6" s="53"/>
      <c r="O6" s="53"/>
      <c r="P6" s="54"/>
    </row>
    <row r="7" spans="1:16">
      <c r="A7" s="55">
        <f>'Datos Dashboard'!E2</f>
        <v>39</v>
      </c>
      <c r="B7" s="56"/>
      <c r="C7" s="56"/>
      <c r="D7" s="57"/>
      <c r="E7" s="64">
        <f>'Datos Dashboard'!E3</f>
        <v>27</v>
      </c>
      <c r="F7" s="65"/>
      <c r="G7" s="65"/>
      <c r="H7" s="66"/>
      <c r="I7" s="73">
        <f>'Datos Dashboard'!E4</f>
        <v>0.94444444444444442</v>
      </c>
      <c r="J7" s="65"/>
      <c r="K7" s="65"/>
      <c r="L7" s="66"/>
      <c r="M7" s="74" t="str">
        <f>'Datos Dashboard'!E9</f>
        <v>FAVORABLE CON PLAN DE ACCIÓN</v>
      </c>
      <c r="N7" s="75"/>
      <c r="O7" s="75"/>
      <c r="P7" s="75"/>
    </row>
    <row r="8" spans="1:16">
      <c r="A8" s="58"/>
      <c r="B8" s="59"/>
      <c r="C8" s="59"/>
      <c r="D8" s="60"/>
      <c r="E8" s="67"/>
      <c r="F8" s="68"/>
      <c r="G8" s="68"/>
      <c r="H8" s="69"/>
      <c r="I8" s="67"/>
      <c r="J8" s="68"/>
      <c r="K8" s="68"/>
      <c r="L8" s="69"/>
      <c r="M8" s="75"/>
      <c r="N8" s="75"/>
      <c r="O8" s="75"/>
      <c r="P8" s="75"/>
    </row>
    <row r="9" spans="1:16">
      <c r="A9" s="61"/>
      <c r="B9" s="62"/>
      <c r="C9" s="62"/>
      <c r="D9" s="63"/>
      <c r="E9" s="70"/>
      <c r="F9" s="71"/>
      <c r="G9" s="71"/>
      <c r="H9" s="72"/>
      <c r="I9" s="70"/>
      <c r="J9" s="71"/>
      <c r="K9" s="71"/>
      <c r="L9" s="72"/>
      <c r="M9" s="75"/>
      <c r="N9" s="75"/>
      <c r="O9" s="75"/>
      <c r="P9" s="75"/>
    </row>
    <row r="11" spans="1:16">
      <c r="A11" s="52" t="s">
        <v>9</v>
      </c>
      <c r="B11" s="53"/>
      <c r="C11" s="53"/>
      <c r="D11" s="54"/>
      <c r="E11" s="52" t="s">
        <v>10</v>
      </c>
      <c r="F11" s="53"/>
      <c r="G11" s="53"/>
      <c r="H11" s="54"/>
      <c r="I11" s="52" t="s">
        <v>11</v>
      </c>
      <c r="J11" s="53"/>
      <c r="K11" s="53"/>
      <c r="L11" s="54"/>
      <c r="M11" s="52" t="s">
        <v>12</v>
      </c>
      <c r="N11" s="53"/>
      <c r="O11" s="53"/>
      <c r="P11" s="54"/>
    </row>
    <row r="12" spans="1:16">
      <c r="A12" s="76">
        <f>'Datos Dashboard'!E5</f>
        <v>1</v>
      </c>
      <c r="B12" s="77"/>
      <c r="C12" s="77"/>
      <c r="D12" s="78"/>
      <c r="E12" s="85">
        <f>'Datos Dashboard'!E6</f>
        <v>4</v>
      </c>
      <c r="F12" s="86"/>
      <c r="G12" s="86"/>
      <c r="H12" s="87"/>
      <c r="I12" s="94">
        <f>'Datos Dashboard'!E8</f>
        <v>3</v>
      </c>
      <c r="J12" s="95"/>
      <c r="K12" s="95"/>
      <c r="L12" s="96"/>
      <c r="M12" s="103">
        <f>'Datos Dashboard'!E7</f>
        <v>12</v>
      </c>
      <c r="N12" s="104"/>
      <c r="O12" s="104"/>
      <c r="P12" s="105"/>
    </row>
    <row r="13" spans="1:16">
      <c r="A13" s="79"/>
      <c r="B13" s="80"/>
      <c r="C13" s="80"/>
      <c r="D13" s="81"/>
      <c r="E13" s="88"/>
      <c r="F13" s="89"/>
      <c r="G13" s="89"/>
      <c r="H13" s="90"/>
      <c r="I13" s="97"/>
      <c r="J13" s="98"/>
      <c r="K13" s="98"/>
      <c r="L13" s="99"/>
      <c r="M13" s="106"/>
      <c r="N13" s="107"/>
      <c r="O13" s="107"/>
      <c r="P13" s="108"/>
    </row>
    <row r="14" spans="1:16">
      <c r="A14" s="82"/>
      <c r="B14" s="83"/>
      <c r="C14" s="83"/>
      <c r="D14" s="84"/>
      <c r="E14" s="91"/>
      <c r="F14" s="92"/>
      <c r="G14" s="92"/>
      <c r="H14" s="93"/>
      <c r="I14" s="100"/>
      <c r="J14" s="101"/>
      <c r="K14" s="101"/>
      <c r="L14" s="102"/>
      <c r="M14" s="109"/>
      <c r="N14" s="110"/>
      <c r="O14" s="110"/>
      <c r="P14" s="111"/>
    </row>
    <row r="16" spans="1:16">
      <c r="A16" s="112" t="str">
        <f>"VISTA ACTUAL: "&amp;$E$4&amp;"  |  "&amp;'Datos Dashboard'!E3&amp;" requisitos evaluados, "&amp;'Datos Dashboard'!E5&amp;" no conformidades, "&amp;'Datos Dashboard'!E6&amp;" hallazgos que requieren gestión y "&amp;'Datos Dashboard'!E8&amp;" fortalezas."</f>
        <v>VISTA ACTUAL: Gestión de Mejora  |  27 requisitos evaluados, 1 no conformidades, 4 hallazgos que requieren gestión y 3 fortalezas.</v>
      </c>
      <c r="B16" s="113"/>
      <c r="C16" s="113"/>
      <c r="D16" s="113"/>
      <c r="E16" s="113"/>
      <c r="F16" s="113"/>
      <c r="G16" s="113"/>
      <c r="H16" s="113"/>
      <c r="I16" s="113"/>
      <c r="J16" s="113"/>
      <c r="K16" s="113"/>
      <c r="L16" s="113"/>
      <c r="M16" s="113"/>
      <c r="N16" s="113"/>
      <c r="O16" s="113"/>
      <c r="P16" s="114"/>
    </row>
    <row r="17" spans="1:16">
      <c r="A17" s="115"/>
      <c r="B17" s="116"/>
      <c r="C17" s="116"/>
      <c r="D17" s="116"/>
      <c r="E17" s="116"/>
      <c r="F17" s="116"/>
      <c r="G17" s="116"/>
      <c r="H17" s="116"/>
      <c r="I17" s="116"/>
      <c r="J17" s="116"/>
      <c r="K17" s="116"/>
      <c r="L17" s="116"/>
      <c r="M17" s="116"/>
      <c r="N17" s="116"/>
      <c r="O17" s="116"/>
      <c r="P17" s="117"/>
    </row>
    <row r="18" spans="1:16" ht="44.25" customHeight="1"/>
    <row r="19" spans="1:16" ht="2.25" customHeight="1"/>
    <row r="20" spans="1:16" ht="11.25" customHeight="1"/>
    <row r="22" spans="1:16" ht="14.25" customHeight="1"/>
    <row r="25" spans="1:16" ht="38.25" customHeight="1"/>
    <row r="35" ht="51" customHeight="1"/>
    <row r="54" spans="1:16" ht="15.75">
      <c r="A54" s="118" t="s">
        <v>13</v>
      </c>
      <c r="B54" s="118"/>
      <c r="C54" s="118"/>
      <c r="D54" s="118"/>
      <c r="E54" s="118"/>
      <c r="F54" s="118"/>
      <c r="G54" s="118"/>
      <c r="H54" s="118"/>
      <c r="I54" s="118"/>
      <c r="J54" s="118"/>
      <c r="K54" s="118"/>
      <c r="L54" s="118"/>
      <c r="M54" s="118"/>
      <c r="N54" s="118"/>
      <c r="O54" s="118"/>
      <c r="P54" s="118"/>
    </row>
    <row r="56" spans="1:16">
      <c r="A56" s="119" t="str">
        <f>HYPERLINK("#'Planeación Estratégica'!A1","PLANEACIÓN ESTRATÉGICA")</f>
        <v>PLANEACIÓN ESTRATÉGICA</v>
      </c>
      <c r="B56" s="120"/>
      <c r="C56" s="120"/>
      <c r="D56" s="121"/>
      <c r="E56" s="119" t="str">
        <f>HYPERLINK("#'Gestión Documental'!A1","GESTIÓN DOCUMENTAL")</f>
        <v>GESTIÓN DOCUMENTAL</v>
      </c>
      <c r="F56" s="120"/>
      <c r="G56" s="120"/>
      <c r="H56" s="121"/>
      <c r="I56" s="119" t="str">
        <f>HYPERLINK("#'Gestión de Mejora'!A1","GESTIÓN DE MEJORA")</f>
        <v>GESTIÓN DE MEJORA</v>
      </c>
      <c r="J56" s="120"/>
      <c r="K56" s="120"/>
      <c r="L56" s="121"/>
      <c r="M56" s="119" t="str">
        <f>HYPERLINK("#'Gestión de Operaciones'!A1","GESTIÓN DE OPERACIONES")</f>
        <v>GESTIÓN DE OPERACIONES</v>
      </c>
      <c r="N56" s="120"/>
      <c r="O56" s="120"/>
      <c r="P56" s="121"/>
    </row>
    <row r="57" spans="1:16">
      <c r="A57" s="122"/>
      <c r="B57" s="123"/>
      <c r="C57" s="123"/>
      <c r="D57" s="124"/>
      <c r="E57" s="122"/>
      <c r="F57" s="123"/>
      <c r="G57" s="123"/>
      <c r="H57" s="124"/>
      <c r="I57" s="122"/>
      <c r="J57" s="123"/>
      <c r="K57" s="123"/>
      <c r="L57" s="124"/>
      <c r="M57" s="122"/>
      <c r="N57" s="123"/>
      <c r="O57" s="123"/>
      <c r="P57" s="124"/>
    </row>
    <row r="58" spans="1:16">
      <c r="A58" s="125"/>
      <c r="B58" s="126"/>
      <c r="C58" s="126"/>
      <c r="D58" s="127"/>
      <c r="E58" s="125"/>
      <c r="F58" s="126"/>
      <c r="G58" s="126"/>
      <c r="H58" s="127"/>
      <c r="I58" s="125"/>
      <c r="J58" s="126"/>
      <c r="K58" s="126"/>
      <c r="L58" s="127"/>
      <c r="M58" s="125"/>
      <c r="N58" s="126"/>
      <c r="O58" s="126"/>
      <c r="P58" s="127"/>
    </row>
    <row r="60" spans="1:16">
      <c r="A60" s="119" t="str">
        <f>HYPERLINK("#'Adm. del Riesgo'!A1","ADMINISTRACIÓN DEL RIESGO")</f>
        <v>ADMINISTRACIÓN DEL RIESGO</v>
      </c>
      <c r="B60" s="120"/>
      <c r="C60" s="120"/>
      <c r="D60" s="121"/>
      <c r="E60" s="119" t="str">
        <f>HYPERLINK("#'Planeación del Servicio'!A1","PLANEACIÓN DEL SERVICIO")</f>
        <v>PLANEACIÓN DEL SERVICIO</v>
      </c>
      <c r="F60" s="120"/>
      <c r="G60" s="120"/>
      <c r="H60" s="121"/>
      <c r="I60" s="119" t="str">
        <f>HYPERLINK("#'Gestión de Compras'!A1","GESTIÓN DE COMPRAS")</f>
        <v>GESTIÓN DE COMPRAS</v>
      </c>
      <c r="J60" s="120"/>
      <c r="K60" s="120"/>
      <c r="L60" s="121"/>
      <c r="M60" s="119" t="str">
        <f>HYPERLINK("#'Gestión Humana'!A1","GESTIÓN HUMANA")</f>
        <v>GESTIÓN HUMANA</v>
      </c>
      <c r="N60" s="120"/>
      <c r="O60" s="120"/>
      <c r="P60" s="121"/>
    </row>
    <row r="61" spans="1:16">
      <c r="A61" s="122"/>
      <c r="B61" s="123"/>
      <c r="C61" s="123"/>
      <c r="D61" s="124"/>
      <c r="E61" s="122"/>
      <c r="F61" s="123"/>
      <c r="G61" s="123"/>
      <c r="H61" s="124"/>
      <c r="I61" s="122"/>
      <c r="J61" s="123"/>
      <c r="K61" s="123"/>
      <c r="L61" s="124"/>
      <c r="M61" s="122"/>
      <c r="N61" s="123"/>
      <c r="O61" s="123"/>
      <c r="P61" s="124"/>
    </row>
    <row r="62" spans="1:16">
      <c r="A62" s="125"/>
      <c r="B62" s="126"/>
      <c r="C62" s="126"/>
      <c r="D62" s="127"/>
      <c r="E62" s="125"/>
      <c r="F62" s="126"/>
      <c r="G62" s="126"/>
      <c r="H62" s="127"/>
      <c r="I62" s="125"/>
      <c r="J62" s="126"/>
      <c r="K62" s="126"/>
      <c r="L62" s="127"/>
      <c r="M62" s="125"/>
      <c r="N62" s="126"/>
      <c r="O62" s="126"/>
      <c r="P62" s="127"/>
    </row>
    <row r="64" spans="1:16">
      <c r="A64" s="119" t="str">
        <f>HYPERLINK("#'Gestión T.I.'!A1","GESTIÓN ADMINISTRATIVA Y T.I.")</f>
        <v>GESTIÓN ADMINISTRATIVA Y T.I.</v>
      </c>
      <c r="B64" s="120"/>
      <c r="C64" s="120"/>
      <c r="D64" s="121"/>
      <c r="E64" s="128" t="str">
        <f>HYPERLINK("#'Hallazgos'!A1","ABRIR CONSOLIDADO DE HALLAZGOS, OBSERVACIONES Y OPORTUNIDADES DE MEJORA")</f>
        <v>ABRIR CONSOLIDADO DE HALLAZGOS, OBSERVACIONES Y OPORTUNIDADES DE MEJORA</v>
      </c>
      <c r="F64" s="129"/>
      <c r="G64" s="129"/>
      <c r="H64" s="129"/>
      <c r="I64" s="129"/>
      <c r="J64" s="129"/>
      <c r="K64" s="129"/>
      <c r="L64" s="129"/>
      <c r="M64" s="129"/>
      <c r="N64" s="129"/>
      <c r="O64" s="129"/>
      <c r="P64" s="130"/>
    </row>
    <row r="65" spans="1:16">
      <c r="A65" s="122"/>
      <c r="B65" s="123"/>
      <c r="C65" s="123"/>
      <c r="D65" s="124"/>
      <c r="E65" s="131"/>
      <c r="F65" s="132"/>
      <c r="G65" s="132"/>
      <c r="H65" s="132"/>
      <c r="I65" s="132"/>
      <c r="J65" s="132"/>
      <c r="K65" s="132"/>
      <c r="L65" s="132"/>
      <c r="M65" s="132"/>
      <c r="N65" s="132"/>
      <c r="O65" s="132"/>
      <c r="P65" s="133"/>
    </row>
    <row r="66" spans="1:16">
      <c r="A66" s="125"/>
      <c r="B66" s="126"/>
      <c r="C66" s="126"/>
      <c r="D66" s="127"/>
      <c r="E66" s="134"/>
      <c r="F66" s="135"/>
      <c r="G66" s="135"/>
      <c r="H66" s="135"/>
      <c r="I66" s="135"/>
      <c r="J66" s="135"/>
      <c r="K66" s="135"/>
      <c r="L66" s="135"/>
      <c r="M66" s="135"/>
      <c r="N66" s="135"/>
      <c r="O66" s="135"/>
      <c r="P66" s="136"/>
    </row>
    <row r="68" spans="1:16">
      <c r="A68" s="137" t="s">
        <v>14</v>
      </c>
      <c r="B68" s="138"/>
      <c r="C68" s="138"/>
      <c r="D68" s="138"/>
      <c r="E68" s="138"/>
      <c r="F68" s="138"/>
      <c r="G68" s="138"/>
      <c r="H68" s="138"/>
      <c r="I68" s="138"/>
      <c r="J68" s="138"/>
      <c r="K68" s="138"/>
      <c r="L68" s="138"/>
      <c r="M68" s="138"/>
      <c r="N68" s="138"/>
      <c r="O68" s="138"/>
      <c r="P68" s="139"/>
    </row>
    <row r="69" spans="1:16">
      <c r="A69" s="140"/>
      <c r="B69" s="141"/>
      <c r="C69" s="141"/>
      <c r="D69" s="141"/>
      <c r="E69" s="141"/>
      <c r="F69" s="141"/>
      <c r="G69" s="141"/>
      <c r="H69" s="141"/>
      <c r="I69" s="141"/>
      <c r="J69" s="141"/>
      <c r="K69" s="141"/>
      <c r="L69" s="141"/>
      <c r="M69" s="141"/>
      <c r="N69" s="141"/>
      <c r="O69" s="141"/>
      <c r="P69" s="142"/>
    </row>
  </sheetData>
  <mergeCells count="34">
    <mergeCell ref="A68:P69"/>
    <mergeCell ref="A60:D62"/>
    <mergeCell ref="E60:H62"/>
    <mergeCell ref="I60:L62"/>
    <mergeCell ref="M60:P62"/>
    <mergeCell ref="A64:D66"/>
    <mergeCell ref="E64:P66"/>
    <mergeCell ref="A16:P17"/>
    <mergeCell ref="A54:P54"/>
    <mergeCell ref="A56:D58"/>
    <mergeCell ref="E56:H58"/>
    <mergeCell ref="I56:L58"/>
    <mergeCell ref="M56:P58"/>
    <mergeCell ref="M6:P6"/>
    <mergeCell ref="M7:P9"/>
    <mergeCell ref="A11:D11"/>
    <mergeCell ref="A12:D14"/>
    <mergeCell ref="E11:H11"/>
    <mergeCell ref="E12:H14"/>
    <mergeCell ref="I11:L11"/>
    <mergeCell ref="I12:L14"/>
    <mergeCell ref="M11:P11"/>
    <mergeCell ref="M12:P14"/>
    <mergeCell ref="A6:D6"/>
    <mergeCell ref="A7:D9"/>
    <mergeCell ref="E6:H6"/>
    <mergeCell ref="E7:H9"/>
    <mergeCell ref="I6:L6"/>
    <mergeCell ref="I7:L9"/>
    <mergeCell ref="A1:P2"/>
    <mergeCell ref="A3:P3"/>
    <mergeCell ref="A4:D4"/>
    <mergeCell ref="E4:H4"/>
    <mergeCell ref="I4:P4"/>
  </mergeCells>
  <conditionalFormatting sqref="A56:D58">
    <cfRule type="expression" dxfId="90" priority="1">
      <formula>$E$4="Planeación Estratégica"</formula>
    </cfRule>
  </conditionalFormatting>
  <conditionalFormatting sqref="A60:D62">
    <cfRule type="expression" dxfId="89" priority="5">
      <formula>$E$4="Administración del Riesgo"</formula>
    </cfRule>
  </conditionalFormatting>
  <conditionalFormatting sqref="A64:D66">
    <cfRule type="expression" dxfId="88" priority="9">
      <formula>$E$4="Gestión Administrativa T.I."</formula>
    </cfRule>
  </conditionalFormatting>
  <conditionalFormatting sqref="E56:H58">
    <cfRule type="expression" dxfId="87" priority="2">
      <formula>$E$4="Gestión Documental"</formula>
    </cfRule>
  </conditionalFormatting>
  <conditionalFormatting sqref="E60:H62">
    <cfRule type="expression" dxfId="86" priority="6">
      <formula>$E$4="Mantenimiento"</formula>
    </cfRule>
  </conditionalFormatting>
  <conditionalFormatting sqref="I56:L58">
    <cfRule type="expression" dxfId="85" priority="3">
      <formula>$E$4="Gestión de Mejora"</formula>
    </cfRule>
  </conditionalFormatting>
  <conditionalFormatting sqref="I60:L62">
    <cfRule type="expression" dxfId="84" priority="7">
      <formula>$E$4="Gestión Logística"</formula>
    </cfRule>
  </conditionalFormatting>
  <conditionalFormatting sqref="M56:P58">
    <cfRule type="expression" dxfId="83" priority="4">
      <formula>$E$4="Gestión de Operaciones"</formula>
    </cfRule>
  </conditionalFormatting>
  <conditionalFormatting sqref="M60:P62">
    <cfRule type="expression" dxfId="82" priority="8">
      <formula>$E$4="Gestión Humana"</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xr:uid="{00000000-0002-0000-0000-000000000000}">
          <x14:formula1>
            <xm:f>Parámetros!$A$2:$A$11</xm:f>
          </x14:formula1>
          <xm:sqref>E4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4"/>
  <sheetViews>
    <sheetView topLeftCell="A15" workbookViewId="0">
      <selection sqref="A1:H2"/>
    </sheetView>
  </sheetViews>
  <sheetFormatPr baseColWidth="10" defaultColWidth="9" defaultRowHeight="14.25"/>
  <cols>
    <col min="1" max="1" width="8" customWidth="1"/>
    <col min="2" max="2" width="42" customWidth="1"/>
    <col min="3" max="3" width="55" customWidth="1"/>
    <col min="4" max="4" width="62" customWidth="1"/>
    <col min="5" max="5" width="105" customWidth="1"/>
    <col min="6" max="6" width="24" customWidth="1"/>
    <col min="7" max="7" width="52" customWidth="1"/>
    <col min="8" max="8" width="12" customWidth="1"/>
  </cols>
  <sheetData>
    <row r="1" spans="1:8">
      <c r="A1" s="143" t="s">
        <v>1310</v>
      </c>
      <c r="B1" s="143"/>
      <c r="C1" s="143"/>
      <c r="D1" s="143"/>
      <c r="E1" s="143"/>
      <c r="F1" s="143"/>
      <c r="G1" s="143"/>
      <c r="H1" s="143"/>
    </row>
    <row r="2" spans="1:8">
      <c r="A2" s="143"/>
      <c r="B2" s="143"/>
      <c r="C2" s="143"/>
      <c r="D2" s="143"/>
      <c r="E2" s="143"/>
      <c r="F2" s="143"/>
      <c r="G2" s="143"/>
      <c r="H2" s="143"/>
    </row>
    <row r="3" spans="1:8" ht="15">
      <c r="A3" s="43" t="str">
        <f>HYPERLINK("#'Dashboard'!A1","← VOLVER AL DASHBOARD PRINCIPAL")</f>
        <v>← VOLVER AL DASHBOARD PRINCIPAL</v>
      </c>
      <c r="B3" s="45"/>
      <c r="D3" s="146" t="s">
        <v>1311</v>
      </c>
      <c r="E3" s="147" t="s">
        <v>1312</v>
      </c>
      <c r="F3" s="147" t="s">
        <v>1312</v>
      </c>
      <c r="G3" s="147" t="s">
        <v>1312</v>
      </c>
      <c r="H3" s="148" t="s">
        <v>1312</v>
      </c>
    </row>
    <row r="5" spans="1:8" ht="15">
      <c r="A5" s="6" t="s">
        <v>37</v>
      </c>
      <c r="B5" s="8" t="s">
        <v>39</v>
      </c>
      <c r="C5" s="8" t="s">
        <v>256</v>
      </c>
      <c r="D5" s="8" t="s">
        <v>40</v>
      </c>
      <c r="E5" s="8" t="s">
        <v>41</v>
      </c>
      <c r="F5" s="8" t="s">
        <v>38</v>
      </c>
      <c r="G5" s="8" t="s">
        <v>42</v>
      </c>
      <c r="H5" s="7" t="s">
        <v>257</v>
      </c>
    </row>
    <row r="6" spans="1:8" ht="42.75">
      <c r="A6" s="10">
        <v>49</v>
      </c>
      <c r="B6" s="10" t="s">
        <v>403</v>
      </c>
      <c r="C6" s="10" t="s">
        <v>404</v>
      </c>
      <c r="D6" s="10" t="s">
        <v>405</v>
      </c>
      <c r="E6" s="10" t="s">
        <v>180</v>
      </c>
      <c r="F6" s="34" t="s">
        <v>17</v>
      </c>
      <c r="G6" s="10" t="s">
        <v>56</v>
      </c>
      <c r="H6" s="10">
        <v>9</v>
      </c>
    </row>
    <row r="7" spans="1:8" ht="66" customHeight="1">
      <c r="A7" s="10">
        <v>50</v>
      </c>
      <c r="B7" s="10" t="s">
        <v>176</v>
      </c>
      <c r="C7" s="10" t="s">
        <v>406</v>
      </c>
      <c r="D7" s="10" t="s">
        <v>177</v>
      </c>
      <c r="E7" s="10" t="s">
        <v>178</v>
      </c>
      <c r="F7" s="35" t="s">
        <v>21</v>
      </c>
      <c r="G7" s="10" t="s">
        <v>56</v>
      </c>
      <c r="H7" s="10">
        <v>10</v>
      </c>
    </row>
    <row r="8" spans="1:8" ht="62.25" customHeight="1">
      <c r="A8" s="10">
        <v>51</v>
      </c>
      <c r="B8" s="10" t="s">
        <v>407</v>
      </c>
      <c r="C8" s="10" t="s">
        <v>408</v>
      </c>
      <c r="D8" s="10" t="s">
        <v>409</v>
      </c>
      <c r="E8" s="10" t="s">
        <v>410</v>
      </c>
      <c r="F8" s="34" t="s">
        <v>17</v>
      </c>
      <c r="G8" s="10" t="s">
        <v>56</v>
      </c>
      <c r="H8" s="10">
        <v>11</v>
      </c>
    </row>
    <row r="9" spans="1:8" ht="39.6" customHeight="1">
      <c r="A9" s="10">
        <v>52</v>
      </c>
      <c r="B9" s="10" t="s">
        <v>57</v>
      </c>
      <c r="C9" s="10" t="s">
        <v>411</v>
      </c>
      <c r="D9" s="10" t="s">
        <v>179</v>
      </c>
      <c r="E9" s="10" t="s">
        <v>180</v>
      </c>
      <c r="F9" s="35" t="s">
        <v>21</v>
      </c>
      <c r="G9" s="10" t="s">
        <v>56</v>
      </c>
      <c r="H9" s="10">
        <v>12</v>
      </c>
    </row>
    <row r="10" spans="1:8" ht="54" customHeight="1">
      <c r="A10" s="10">
        <v>53</v>
      </c>
      <c r="B10" s="10" t="s">
        <v>412</v>
      </c>
      <c r="C10" s="10" t="s">
        <v>413</v>
      </c>
      <c r="D10" s="10" t="s">
        <v>414</v>
      </c>
      <c r="E10" s="10" t="s">
        <v>415</v>
      </c>
      <c r="F10" s="34" t="s">
        <v>17</v>
      </c>
      <c r="G10" s="10" t="s">
        <v>56</v>
      </c>
      <c r="H10" s="10">
        <v>13</v>
      </c>
    </row>
    <row r="11" spans="1:8" ht="28.5">
      <c r="A11" s="10">
        <v>54</v>
      </c>
      <c r="B11" s="10" t="s">
        <v>57</v>
      </c>
      <c r="C11" s="10" t="s">
        <v>416</v>
      </c>
      <c r="D11" s="10" t="s">
        <v>417</v>
      </c>
      <c r="E11" s="10" t="s">
        <v>418</v>
      </c>
      <c r="F11" s="34" t="s">
        <v>17</v>
      </c>
      <c r="G11" s="10" t="s">
        <v>56</v>
      </c>
      <c r="H11" s="10">
        <v>14</v>
      </c>
    </row>
    <row r="12" spans="1:8" ht="42.75">
      <c r="A12" s="10">
        <v>55</v>
      </c>
      <c r="B12" s="10" t="s">
        <v>57</v>
      </c>
      <c r="C12" s="10" t="s">
        <v>419</v>
      </c>
      <c r="D12" s="10" t="s">
        <v>420</v>
      </c>
      <c r="E12" s="10" t="s">
        <v>421</v>
      </c>
      <c r="F12" s="34" t="s">
        <v>17</v>
      </c>
      <c r="G12" s="10" t="s">
        <v>56</v>
      </c>
      <c r="H12" s="10">
        <v>15</v>
      </c>
    </row>
    <row r="13" spans="1:8" ht="26.45" customHeight="1">
      <c r="A13" s="10">
        <v>56</v>
      </c>
      <c r="B13" s="10" t="s">
        <v>57</v>
      </c>
      <c r="C13" s="10" t="s">
        <v>422</v>
      </c>
      <c r="D13" s="10" t="s">
        <v>423</v>
      </c>
      <c r="E13" s="10" t="s">
        <v>424</v>
      </c>
      <c r="F13" s="34" t="s">
        <v>17</v>
      </c>
      <c r="G13" s="10" t="s">
        <v>56</v>
      </c>
      <c r="H13" s="10">
        <v>16</v>
      </c>
    </row>
    <row r="14" spans="1:8" ht="99.75">
      <c r="A14" s="10">
        <v>57</v>
      </c>
      <c r="B14" s="10" t="s">
        <v>53</v>
      </c>
      <c r="C14" s="10" t="s">
        <v>425</v>
      </c>
      <c r="D14" s="10" t="s">
        <v>54</v>
      </c>
      <c r="E14" s="10" t="s">
        <v>55</v>
      </c>
      <c r="F14" s="36" t="s">
        <v>19</v>
      </c>
      <c r="G14" s="10" t="s">
        <v>56</v>
      </c>
      <c r="H14" s="10">
        <v>17</v>
      </c>
    </row>
    <row r="15" spans="1:8" ht="71.25">
      <c r="A15" s="10">
        <v>58</v>
      </c>
      <c r="B15" s="10" t="s">
        <v>57</v>
      </c>
      <c r="C15" s="10" t="s">
        <v>426</v>
      </c>
      <c r="D15" s="10" t="s">
        <v>58</v>
      </c>
      <c r="E15" s="10" t="s">
        <v>59</v>
      </c>
      <c r="F15" s="38" t="s">
        <v>20</v>
      </c>
      <c r="G15" s="10" t="s">
        <v>56</v>
      </c>
      <c r="H15" s="10">
        <v>18</v>
      </c>
    </row>
    <row r="16" spans="1:8" ht="42.75">
      <c r="A16" s="10">
        <v>59</v>
      </c>
      <c r="B16" s="10" t="s">
        <v>57</v>
      </c>
      <c r="C16" s="10" t="s">
        <v>427</v>
      </c>
      <c r="D16" s="10" t="s">
        <v>428</v>
      </c>
      <c r="E16" s="10" t="s">
        <v>429</v>
      </c>
      <c r="F16" s="34" t="s">
        <v>17</v>
      </c>
      <c r="G16" s="10" t="s">
        <v>56</v>
      </c>
      <c r="H16" s="10">
        <v>19</v>
      </c>
    </row>
    <row r="17" spans="1:8" ht="42.75">
      <c r="A17" s="10">
        <v>60</v>
      </c>
      <c r="B17" s="10" t="s">
        <v>53</v>
      </c>
      <c r="C17" s="10" t="s">
        <v>430</v>
      </c>
      <c r="D17" s="10" t="s">
        <v>431</v>
      </c>
      <c r="E17" s="10" t="s">
        <v>432</v>
      </c>
      <c r="F17" s="34" t="s">
        <v>17</v>
      </c>
      <c r="G17" s="10" t="s">
        <v>56</v>
      </c>
      <c r="H17" s="10">
        <v>20</v>
      </c>
    </row>
    <row r="18" spans="1:8" ht="52.7" customHeight="1">
      <c r="A18" s="10">
        <v>61</v>
      </c>
      <c r="B18" s="10" t="s">
        <v>181</v>
      </c>
      <c r="C18" s="10" t="s">
        <v>433</v>
      </c>
      <c r="D18" s="10" t="s">
        <v>182</v>
      </c>
      <c r="E18" s="10" t="s">
        <v>183</v>
      </c>
      <c r="F18" s="35" t="s">
        <v>21</v>
      </c>
      <c r="G18" s="10" t="s">
        <v>56</v>
      </c>
      <c r="H18" s="10">
        <v>21</v>
      </c>
    </row>
    <row r="19" spans="1:8" ht="52.7" customHeight="1">
      <c r="A19" s="10">
        <v>62</v>
      </c>
      <c r="B19" s="10" t="s">
        <v>60</v>
      </c>
      <c r="C19" s="10" t="s">
        <v>434</v>
      </c>
      <c r="D19" s="10" t="s">
        <v>61</v>
      </c>
      <c r="E19" s="10" t="s">
        <v>62</v>
      </c>
      <c r="F19" s="38" t="s">
        <v>20</v>
      </c>
      <c r="G19" s="10" t="s">
        <v>56</v>
      </c>
      <c r="H19" s="10">
        <v>22</v>
      </c>
    </row>
    <row r="20" spans="1:8" ht="52.7" customHeight="1">
      <c r="A20" s="10">
        <v>63</v>
      </c>
      <c r="B20" s="10" t="s">
        <v>435</v>
      </c>
      <c r="C20" s="10" t="s">
        <v>436</v>
      </c>
      <c r="D20" s="10" t="s">
        <v>437</v>
      </c>
      <c r="E20" s="10" t="s">
        <v>438</v>
      </c>
      <c r="F20" s="34" t="s">
        <v>17</v>
      </c>
      <c r="G20" s="10" t="s">
        <v>56</v>
      </c>
      <c r="H20" s="10">
        <v>23</v>
      </c>
    </row>
    <row r="21" spans="1:8" ht="52.7" customHeight="1">
      <c r="A21" s="10">
        <v>64</v>
      </c>
      <c r="B21" s="10" t="s">
        <v>435</v>
      </c>
      <c r="C21" s="10" t="s">
        <v>439</v>
      </c>
      <c r="D21" s="10" t="s">
        <v>440</v>
      </c>
      <c r="E21" s="10" t="s">
        <v>441</v>
      </c>
      <c r="F21" s="34" t="s">
        <v>17</v>
      </c>
      <c r="G21" s="10" t="s">
        <v>56</v>
      </c>
      <c r="H21" s="10">
        <v>24</v>
      </c>
    </row>
    <row r="22" spans="1:8" ht="71.25">
      <c r="A22" s="10">
        <v>65</v>
      </c>
      <c r="B22" s="10" t="s">
        <v>442</v>
      </c>
      <c r="C22" s="10" t="s">
        <v>443</v>
      </c>
      <c r="D22" s="10" t="s">
        <v>444</v>
      </c>
      <c r="E22" s="10" t="s">
        <v>445</v>
      </c>
      <c r="F22" s="34" t="s">
        <v>17</v>
      </c>
      <c r="G22" s="10" t="s">
        <v>56</v>
      </c>
      <c r="H22" s="10">
        <v>25</v>
      </c>
    </row>
    <row r="23" spans="1:8">
      <c r="A23" s="10"/>
      <c r="B23" s="10"/>
      <c r="C23" s="10"/>
      <c r="D23" s="10"/>
      <c r="E23" s="10"/>
      <c r="F23" s="10"/>
      <c r="G23" s="10"/>
      <c r="H23" s="10"/>
    </row>
    <row r="24" spans="1:8">
      <c r="A24" s="10"/>
      <c r="B24" s="10"/>
      <c r="C24" s="10"/>
      <c r="D24" s="10"/>
      <c r="E24" s="10"/>
      <c r="F24" s="10"/>
      <c r="G24" s="10"/>
      <c r="H24" s="10"/>
    </row>
  </sheetData>
  <mergeCells count="3">
    <mergeCell ref="A1:H2"/>
    <mergeCell ref="A3:B3"/>
    <mergeCell ref="D3:H3"/>
  </mergeCells>
  <conditionalFormatting sqref="F6:F24">
    <cfRule type="expression" dxfId="59" priority="1">
      <formula>F6="Conforme"</formula>
    </cfRule>
    <cfRule type="expression" dxfId="58" priority="2">
      <formula>F6="No conforme"</formula>
    </cfRule>
    <cfRule type="expression" dxfId="57" priority="3">
      <formula>F6="Observación"</formula>
    </cfRule>
    <cfRule type="expression" dxfId="56" priority="4">
      <formula>F6="Oportunidad de mejora"</formula>
    </cfRule>
    <cfRule type="expression" dxfId="55" priority="5">
      <formula>F6="Fortaleza"</formula>
    </cfRule>
    <cfRule type="expression" dxfId="54" priority="6">
      <formula>F6="Excluido"</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4"/>
  <sheetViews>
    <sheetView showGridLines="0" workbookViewId="0">
      <selection activeCell="D9" sqref="D9"/>
    </sheetView>
  </sheetViews>
  <sheetFormatPr baseColWidth="10" defaultColWidth="9" defaultRowHeight="14.25"/>
  <cols>
    <col min="1" max="1" width="8" customWidth="1"/>
    <col min="2" max="2" width="42" customWidth="1"/>
    <col min="3" max="3" width="55" customWidth="1"/>
    <col min="4" max="4" width="62" customWidth="1"/>
    <col min="5" max="5" width="105" customWidth="1"/>
    <col min="6" max="6" width="24" customWidth="1"/>
  </cols>
  <sheetData>
    <row r="1" spans="1:6">
      <c r="A1" s="143" t="s">
        <v>1313</v>
      </c>
      <c r="B1" s="143"/>
      <c r="C1" s="143"/>
      <c r="D1" s="143"/>
      <c r="E1" s="143"/>
      <c r="F1" s="143"/>
    </row>
    <row r="2" spans="1:6">
      <c r="A2" s="143"/>
      <c r="B2" s="143"/>
      <c r="C2" s="143"/>
      <c r="D2" s="143"/>
      <c r="E2" s="143"/>
      <c r="F2" s="143"/>
    </row>
    <row r="3" spans="1:6" ht="15">
      <c r="A3" s="43" t="str">
        <f>HYPERLINK("#'Dashboard'!A1","← VOLVER AL DASHBOARD PRINCIPAL")</f>
        <v>← VOLVER AL DASHBOARD PRINCIPAL</v>
      </c>
      <c r="B3" s="45"/>
      <c r="D3" s="146" t="s">
        <v>1314</v>
      </c>
      <c r="E3" s="147" t="s">
        <v>1315</v>
      </c>
      <c r="F3" s="147" t="s">
        <v>1315</v>
      </c>
    </row>
    <row r="5" spans="1:6" ht="15">
      <c r="A5" s="6" t="s">
        <v>37</v>
      </c>
      <c r="B5" s="8" t="s">
        <v>39</v>
      </c>
      <c r="C5" s="8" t="s">
        <v>256</v>
      </c>
      <c r="D5" s="8" t="s">
        <v>40</v>
      </c>
      <c r="E5" s="8" t="s">
        <v>41</v>
      </c>
      <c r="F5" s="8" t="s">
        <v>38</v>
      </c>
    </row>
    <row r="6" spans="1:6" ht="76.5" customHeight="1">
      <c r="A6" s="10">
        <v>66</v>
      </c>
      <c r="B6" s="10" t="s">
        <v>446</v>
      </c>
      <c r="C6" s="10" t="s">
        <v>447</v>
      </c>
      <c r="D6" s="10" t="s">
        <v>448</v>
      </c>
      <c r="E6" s="10" t="s">
        <v>449</v>
      </c>
      <c r="F6" s="39" t="s">
        <v>22</v>
      </c>
    </row>
    <row r="7" spans="1:6" ht="76.5" customHeight="1">
      <c r="A7" s="10">
        <v>67</v>
      </c>
      <c r="B7" s="10" t="s">
        <v>450</v>
      </c>
      <c r="C7" s="10" t="s">
        <v>451</v>
      </c>
      <c r="D7" s="10" t="s">
        <v>452</v>
      </c>
      <c r="E7" s="10" t="s">
        <v>453</v>
      </c>
      <c r="F7" s="39" t="s">
        <v>22</v>
      </c>
    </row>
    <row r="8" spans="1:6" ht="76.5" customHeight="1">
      <c r="A8" s="10">
        <v>68</v>
      </c>
      <c r="B8" s="10" t="s">
        <v>454</v>
      </c>
      <c r="C8" s="10" t="s">
        <v>455</v>
      </c>
      <c r="D8" s="10" t="s">
        <v>456</v>
      </c>
      <c r="E8" s="10" t="s">
        <v>457</v>
      </c>
      <c r="F8" s="39" t="s">
        <v>22</v>
      </c>
    </row>
    <row r="9" spans="1:6" ht="76.5" customHeight="1">
      <c r="A9" s="10">
        <v>69</v>
      </c>
      <c r="B9" s="10" t="s">
        <v>458</v>
      </c>
      <c r="C9" s="10" t="s">
        <v>459</v>
      </c>
      <c r="D9" s="10" t="s">
        <v>460</v>
      </c>
      <c r="E9" s="10" t="s">
        <v>461</v>
      </c>
      <c r="F9" s="39" t="s">
        <v>22</v>
      </c>
    </row>
    <row r="10" spans="1:6" ht="76.5" customHeight="1">
      <c r="A10" s="10">
        <v>70</v>
      </c>
      <c r="B10" s="10" t="s">
        <v>462</v>
      </c>
      <c r="C10" s="10" t="s">
        <v>463</v>
      </c>
      <c r="D10" s="10" t="s">
        <v>464</v>
      </c>
      <c r="E10" s="10" t="s">
        <v>465</v>
      </c>
      <c r="F10" s="39" t="s">
        <v>22</v>
      </c>
    </row>
    <row r="11" spans="1:6" ht="76.5" customHeight="1">
      <c r="A11" s="10">
        <v>71</v>
      </c>
      <c r="B11" s="10" t="s">
        <v>466</v>
      </c>
      <c r="C11" s="10" t="s">
        <v>467</v>
      </c>
      <c r="D11" s="10" t="s">
        <v>468</v>
      </c>
      <c r="E11" s="10" t="s">
        <v>469</v>
      </c>
      <c r="F11" s="39" t="s">
        <v>22</v>
      </c>
    </row>
    <row r="12" spans="1:6" ht="76.5" customHeight="1">
      <c r="A12" s="10">
        <v>72</v>
      </c>
      <c r="B12" s="10" t="s">
        <v>470</v>
      </c>
      <c r="C12" s="10" t="s">
        <v>471</v>
      </c>
      <c r="D12" s="10" t="s">
        <v>472</v>
      </c>
      <c r="E12" s="10" t="s">
        <v>473</v>
      </c>
      <c r="F12" s="39" t="s">
        <v>22</v>
      </c>
    </row>
    <row r="13" spans="1:6" ht="76.5" customHeight="1">
      <c r="A13" s="10">
        <v>73</v>
      </c>
      <c r="B13" s="10" t="s">
        <v>474</v>
      </c>
      <c r="C13" s="10" t="s">
        <v>475</v>
      </c>
      <c r="D13" s="10" t="s">
        <v>476</v>
      </c>
      <c r="E13" s="10" t="s">
        <v>477</v>
      </c>
      <c r="F13" s="39" t="s">
        <v>22</v>
      </c>
    </row>
    <row r="14" spans="1:6" ht="76.5" customHeight="1">
      <c r="A14" s="10">
        <v>74</v>
      </c>
      <c r="B14" s="10" t="s">
        <v>478</v>
      </c>
      <c r="C14" s="10" t="s">
        <v>479</v>
      </c>
      <c r="D14" s="10" t="s">
        <v>480</v>
      </c>
      <c r="E14" s="10" t="s">
        <v>481</v>
      </c>
      <c r="F14" s="39" t="s">
        <v>22</v>
      </c>
    </row>
    <row r="15" spans="1:6" ht="76.5" customHeight="1">
      <c r="A15" s="10">
        <v>75</v>
      </c>
      <c r="B15" s="10" t="s">
        <v>482</v>
      </c>
      <c r="C15" s="10" t="s">
        <v>483</v>
      </c>
      <c r="D15" s="10" t="s">
        <v>484</v>
      </c>
      <c r="E15" s="10" t="s">
        <v>485</v>
      </c>
      <c r="F15" s="39" t="s">
        <v>22</v>
      </c>
    </row>
    <row r="16" spans="1:6" ht="76.5" customHeight="1">
      <c r="A16" s="10">
        <v>76</v>
      </c>
      <c r="B16" s="10" t="s">
        <v>486</v>
      </c>
      <c r="C16" s="10" t="s">
        <v>487</v>
      </c>
      <c r="D16" s="10" t="s">
        <v>488</v>
      </c>
      <c r="E16" s="10" t="s">
        <v>489</v>
      </c>
      <c r="F16" s="39" t="s">
        <v>22</v>
      </c>
    </row>
    <row r="17" spans="1:6" ht="76.5" customHeight="1">
      <c r="A17" s="10">
        <v>77</v>
      </c>
      <c r="B17" s="10" t="s">
        <v>490</v>
      </c>
      <c r="C17" s="10" t="s">
        <v>491</v>
      </c>
      <c r="D17" s="10" t="s">
        <v>492</v>
      </c>
      <c r="E17" s="10" t="s">
        <v>493</v>
      </c>
      <c r="F17" s="39" t="s">
        <v>22</v>
      </c>
    </row>
    <row r="18" spans="1:6" ht="76.5" customHeight="1">
      <c r="A18" s="10">
        <v>78</v>
      </c>
      <c r="B18" s="10" t="s">
        <v>494</v>
      </c>
      <c r="C18" s="10" t="s">
        <v>495</v>
      </c>
      <c r="D18" s="10" t="s">
        <v>496</v>
      </c>
      <c r="E18" s="10" t="s">
        <v>497</v>
      </c>
      <c r="F18" s="34" t="s">
        <v>17</v>
      </c>
    </row>
    <row r="19" spans="1:6" ht="76.5" customHeight="1">
      <c r="A19" s="10">
        <v>79</v>
      </c>
      <c r="B19" s="10" t="s">
        <v>498</v>
      </c>
      <c r="C19" s="10" t="s">
        <v>499</v>
      </c>
      <c r="D19" s="10" t="s">
        <v>500</v>
      </c>
      <c r="E19" s="10" t="s">
        <v>501</v>
      </c>
      <c r="F19" s="34" t="s">
        <v>17</v>
      </c>
    </row>
    <row r="20" spans="1:6" ht="76.5" customHeight="1">
      <c r="A20" s="10">
        <v>80</v>
      </c>
      <c r="B20" s="10" t="s">
        <v>502</v>
      </c>
      <c r="C20" s="10" t="s">
        <v>503</v>
      </c>
      <c r="D20" s="10" t="s">
        <v>504</v>
      </c>
      <c r="E20" s="10" t="s">
        <v>505</v>
      </c>
      <c r="F20" s="34" t="s">
        <v>17</v>
      </c>
    </row>
    <row r="21" spans="1:6" ht="76.5" customHeight="1">
      <c r="A21" s="10">
        <v>81</v>
      </c>
      <c r="B21" s="10" t="s">
        <v>506</v>
      </c>
      <c r="C21" s="10" t="s">
        <v>507</v>
      </c>
      <c r="D21" s="10" t="s">
        <v>508</v>
      </c>
      <c r="E21" s="10" t="s">
        <v>509</v>
      </c>
      <c r="F21" s="34" t="s">
        <v>17</v>
      </c>
    </row>
    <row r="22" spans="1:6" ht="76.5" customHeight="1">
      <c r="A22" s="10">
        <v>82</v>
      </c>
      <c r="B22" s="10" t="s">
        <v>184</v>
      </c>
      <c r="C22" s="10" t="s">
        <v>510</v>
      </c>
      <c r="D22" s="10" t="s">
        <v>185</v>
      </c>
      <c r="E22" s="10" t="s">
        <v>186</v>
      </c>
      <c r="F22" s="35" t="s">
        <v>21</v>
      </c>
    </row>
    <row r="23" spans="1:6" ht="76.5" customHeight="1">
      <c r="A23" s="10">
        <v>83</v>
      </c>
      <c r="B23" s="10" t="s">
        <v>184</v>
      </c>
      <c r="C23" s="10" t="s">
        <v>511</v>
      </c>
      <c r="D23" s="10" t="s">
        <v>512</v>
      </c>
      <c r="E23" s="10" t="s">
        <v>513</v>
      </c>
      <c r="F23" s="34" t="s">
        <v>17</v>
      </c>
    </row>
    <row r="24" spans="1:6" ht="76.5" customHeight="1">
      <c r="A24" s="10">
        <v>84</v>
      </c>
      <c r="B24" s="10" t="s">
        <v>514</v>
      </c>
      <c r="C24" s="10" t="s">
        <v>515</v>
      </c>
      <c r="D24" s="10" t="s">
        <v>516</v>
      </c>
      <c r="E24" s="10" t="s">
        <v>517</v>
      </c>
      <c r="F24" s="34" t="s">
        <v>17</v>
      </c>
    </row>
    <row r="25" spans="1:6" ht="76.5" customHeight="1">
      <c r="A25" s="10">
        <v>85</v>
      </c>
      <c r="B25" s="10" t="s">
        <v>184</v>
      </c>
      <c r="C25" s="10" t="s">
        <v>518</v>
      </c>
      <c r="D25" s="10" t="s">
        <v>519</v>
      </c>
      <c r="E25" s="10" t="s">
        <v>520</v>
      </c>
      <c r="F25" s="34" t="s">
        <v>17</v>
      </c>
    </row>
    <row r="26" spans="1:6" ht="76.5" customHeight="1">
      <c r="A26" s="10">
        <v>86</v>
      </c>
      <c r="B26" s="10" t="s">
        <v>521</v>
      </c>
      <c r="C26" s="10" t="s">
        <v>522</v>
      </c>
      <c r="D26" s="10" t="s">
        <v>523</v>
      </c>
      <c r="E26" s="10" t="s">
        <v>524</v>
      </c>
      <c r="F26" s="34" t="s">
        <v>17</v>
      </c>
    </row>
    <row r="27" spans="1:6" ht="76.5" customHeight="1">
      <c r="A27" s="10">
        <v>87</v>
      </c>
      <c r="B27" s="10" t="s">
        <v>525</v>
      </c>
      <c r="C27" s="10" t="s">
        <v>526</v>
      </c>
      <c r="D27" s="10" t="s">
        <v>527</v>
      </c>
      <c r="E27" s="10" t="s">
        <v>528</v>
      </c>
      <c r="F27" s="34" t="s">
        <v>17</v>
      </c>
    </row>
    <row r="28" spans="1:6" ht="76.5" customHeight="1">
      <c r="A28" s="10">
        <v>88</v>
      </c>
      <c r="B28" s="10" t="s">
        <v>529</v>
      </c>
      <c r="C28" s="10" t="s">
        <v>530</v>
      </c>
      <c r="D28" s="10" t="s">
        <v>531</v>
      </c>
      <c r="E28" s="10" t="s">
        <v>532</v>
      </c>
      <c r="F28" s="34" t="s">
        <v>17</v>
      </c>
    </row>
    <row r="29" spans="1:6" ht="76.5" customHeight="1">
      <c r="A29" s="10">
        <v>89</v>
      </c>
      <c r="B29" s="10" t="s">
        <v>63</v>
      </c>
      <c r="C29" s="10" t="s">
        <v>533</v>
      </c>
      <c r="D29" s="10" t="s">
        <v>64</v>
      </c>
      <c r="E29" s="10" t="s">
        <v>65</v>
      </c>
      <c r="F29" s="38" t="s">
        <v>20</v>
      </c>
    </row>
    <row r="30" spans="1:6" ht="76.5" customHeight="1">
      <c r="A30" s="10">
        <v>90</v>
      </c>
      <c r="B30" s="10" t="s">
        <v>292</v>
      </c>
      <c r="C30" s="10" t="s">
        <v>534</v>
      </c>
      <c r="D30" s="10" t="s">
        <v>535</v>
      </c>
      <c r="E30" s="10" t="s">
        <v>536</v>
      </c>
      <c r="F30" s="34" t="s">
        <v>17</v>
      </c>
    </row>
    <row r="31" spans="1:6" ht="76.5" customHeight="1">
      <c r="A31" s="10">
        <v>91</v>
      </c>
      <c r="B31" s="10" t="s">
        <v>537</v>
      </c>
      <c r="C31" s="10" t="s">
        <v>538</v>
      </c>
      <c r="D31" s="10" t="s">
        <v>539</v>
      </c>
      <c r="E31" s="10" t="s">
        <v>540</v>
      </c>
      <c r="F31" s="38" t="s">
        <v>17</v>
      </c>
    </row>
    <row r="32" spans="1:6" ht="76.5" customHeight="1">
      <c r="A32" s="10">
        <v>92</v>
      </c>
      <c r="B32" s="10" t="s">
        <v>187</v>
      </c>
      <c r="C32" s="10" t="s">
        <v>541</v>
      </c>
      <c r="D32" s="10" t="s">
        <v>188</v>
      </c>
      <c r="E32" s="10" t="s">
        <v>189</v>
      </c>
      <c r="F32" s="34" t="s">
        <v>21</v>
      </c>
    </row>
    <row r="33" spans="1:6" ht="76.5" customHeight="1">
      <c r="A33" s="10">
        <v>93</v>
      </c>
      <c r="B33" s="10" t="s">
        <v>542</v>
      </c>
      <c r="C33" s="10" t="s">
        <v>543</v>
      </c>
      <c r="D33" s="10" t="s">
        <v>544</v>
      </c>
      <c r="E33" s="10" t="s">
        <v>545</v>
      </c>
      <c r="F33" s="38" t="s">
        <v>17</v>
      </c>
    </row>
    <row r="34" spans="1:6" ht="76.5" customHeight="1">
      <c r="A34" s="10">
        <v>94</v>
      </c>
      <c r="B34" s="10" t="s">
        <v>546</v>
      </c>
      <c r="C34" s="10" t="s">
        <v>547</v>
      </c>
      <c r="D34" s="10" t="s">
        <v>548</v>
      </c>
      <c r="E34" s="10" t="s">
        <v>549</v>
      </c>
      <c r="F34" s="34" t="s">
        <v>17</v>
      </c>
    </row>
    <row r="35" spans="1:6" ht="76.5" customHeight="1">
      <c r="A35" s="10">
        <v>95</v>
      </c>
      <c r="B35" s="10" t="s">
        <v>514</v>
      </c>
      <c r="C35" s="10" t="s">
        <v>515</v>
      </c>
      <c r="D35" s="10" t="s">
        <v>550</v>
      </c>
      <c r="E35" s="10" t="s">
        <v>551</v>
      </c>
      <c r="F35" s="38" t="s">
        <v>17</v>
      </c>
    </row>
    <row r="36" spans="1:6" ht="76.5" customHeight="1">
      <c r="A36" s="10">
        <v>96</v>
      </c>
      <c r="B36" s="10" t="s">
        <v>66</v>
      </c>
      <c r="C36" s="10" t="s">
        <v>552</v>
      </c>
      <c r="D36" s="10" t="s">
        <v>67</v>
      </c>
      <c r="E36" s="10" t="s">
        <v>68</v>
      </c>
      <c r="F36" s="34" t="s">
        <v>18</v>
      </c>
    </row>
    <row r="37" spans="1:6" ht="76.5" customHeight="1">
      <c r="A37" s="10">
        <v>97</v>
      </c>
      <c r="B37" s="10" t="s">
        <v>270</v>
      </c>
      <c r="C37" s="10" t="s">
        <v>553</v>
      </c>
      <c r="D37" s="10" t="s">
        <v>554</v>
      </c>
      <c r="E37" s="10" t="s">
        <v>555</v>
      </c>
      <c r="F37" s="38" t="s">
        <v>17</v>
      </c>
    </row>
    <row r="38" spans="1:6" ht="76.5" customHeight="1">
      <c r="A38" s="10">
        <v>98</v>
      </c>
      <c r="B38" s="10" t="s">
        <v>69</v>
      </c>
      <c r="C38" s="10" t="s">
        <v>556</v>
      </c>
      <c r="D38" s="10" t="s">
        <v>70</v>
      </c>
      <c r="E38" s="10" t="s">
        <v>71</v>
      </c>
      <c r="F38" s="34" t="s">
        <v>19</v>
      </c>
    </row>
    <row r="39" spans="1:6" ht="76.5" customHeight="1">
      <c r="A39" s="10">
        <v>99</v>
      </c>
      <c r="B39" s="10" t="s">
        <v>557</v>
      </c>
      <c r="C39" s="10" t="s">
        <v>558</v>
      </c>
      <c r="D39" s="10" t="s">
        <v>559</v>
      </c>
      <c r="E39" s="10" t="s">
        <v>560</v>
      </c>
      <c r="F39" s="38" t="s">
        <v>17</v>
      </c>
    </row>
    <row r="40" spans="1:6" ht="76.5" customHeight="1">
      <c r="A40" s="10">
        <v>100</v>
      </c>
      <c r="B40" s="10" t="s">
        <v>292</v>
      </c>
      <c r="C40" s="10" t="s">
        <v>534</v>
      </c>
      <c r="D40" s="10" t="s">
        <v>561</v>
      </c>
      <c r="E40" s="10" t="s">
        <v>562</v>
      </c>
      <c r="F40" s="34" t="s">
        <v>17</v>
      </c>
    </row>
    <row r="41" spans="1:6" ht="76.5" customHeight="1">
      <c r="A41" s="10">
        <v>101</v>
      </c>
      <c r="B41" s="10" t="s">
        <v>563</v>
      </c>
      <c r="C41" s="10" t="s">
        <v>564</v>
      </c>
      <c r="D41" s="10" t="s">
        <v>565</v>
      </c>
      <c r="E41" s="10" t="s">
        <v>566</v>
      </c>
      <c r="F41" s="38" t="s">
        <v>17</v>
      </c>
    </row>
    <row r="42" spans="1:6" ht="76.5" customHeight="1">
      <c r="A42" s="10">
        <v>102</v>
      </c>
      <c r="B42" s="10" t="s">
        <v>567</v>
      </c>
      <c r="C42" s="10" t="s">
        <v>568</v>
      </c>
      <c r="D42" s="10" t="s">
        <v>569</v>
      </c>
      <c r="E42" s="10" t="s">
        <v>570</v>
      </c>
      <c r="F42" s="34" t="s">
        <v>17</v>
      </c>
    </row>
    <row r="43" spans="1:6" ht="76.5" customHeight="1">
      <c r="A43" s="10">
        <v>103</v>
      </c>
      <c r="B43" s="10" t="s">
        <v>190</v>
      </c>
      <c r="C43" s="10" t="s">
        <v>571</v>
      </c>
      <c r="D43" s="10" t="s">
        <v>191</v>
      </c>
      <c r="E43" s="10" t="s">
        <v>192</v>
      </c>
      <c r="F43" s="38" t="s">
        <v>21</v>
      </c>
    </row>
    <row r="44" spans="1:6" ht="76.5" customHeight="1">
      <c r="A44" s="10">
        <v>104</v>
      </c>
      <c r="B44" s="10" t="s">
        <v>72</v>
      </c>
      <c r="C44" s="10" t="s">
        <v>572</v>
      </c>
      <c r="D44" s="10" t="s">
        <v>73</v>
      </c>
      <c r="E44" s="10" t="s">
        <v>74</v>
      </c>
      <c r="F44" s="34" t="s">
        <v>20</v>
      </c>
    </row>
  </sheetData>
  <mergeCells count="3">
    <mergeCell ref="A1:F2"/>
    <mergeCell ref="A3:B3"/>
    <mergeCell ref="D3:F3"/>
  </mergeCells>
  <conditionalFormatting sqref="F6:F28">
    <cfRule type="expression" dxfId="53" priority="13">
      <formula>F6="Conforme"</formula>
    </cfRule>
    <cfRule type="expression" dxfId="52" priority="14">
      <formula>F6="No conforme"</formula>
    </cfRule>
    <cfRule type="expression" dxfId="51" priority="15">
      <formula>F6="Observación"</formula>
    </cfRule>
    <cfRule type="expression" dxfId="50" priority="16">
      <formula>F6="Oportunidad de mejora"</formula>
    </cfRule>
    <cfRule type="expression" dxfId="49" priority="17">
      <formula>F6="Fortaleza"</formula>
    </cfRule>
    <cfRule type="expression" dxfId="48" priority="18">
      <formula>F6="Excluido"</formula>
    </cfRule>
  </conditionalFormatting>
  <conditionalFormatting sqref="F32 F34 F36 F38 F40 F42 F44">
    <cfRule type="expression" dxfId="47" priority="7">
      <formula>F32="Conforme"</formula>
    </cfRule>
    <cfRule type="expression" dxfId="46" priority="8">
      <formula>F32="No conforme"</formula>
    </cfRule>
    <cfRule type="expression" dxfId="45" priority="9">
      <formula>F32="Observación"</formula>
    </cfRule>
    <cfRule type="expression" dxfId="44" priority="10">
      <formula>F32="Oportunidad de mejora"</formula>
    </cfRule>
    <cfRule type="expression" dxfId="43" priority="11">
      <formula>F32="Fortaleza"</formula>
    </cfRule>
    <cfRule type="expression" dxfId="42" priority="12">
      <formula>F32="Excluido"</formula>
    </cfRule>
  </conditionalFormatting>
  <conditionalFormatting sqref="F30">
    <cfRule type="expression" dxfId="41" priority="1">
      <formula>F30="Conforme"</formula>
    </cfRule>
    <cfRule type="expression" dxfId="40" priority="2">
      <formula>F30="No conforme"</formula>
    </cfRule>
    <cfRule type="expression" dxfId="39" priority="3">
      <formula>F30="Observación"</formula>
    </cfRule>
    <cfRule type="expression" dxfId="38" priority="4">
      <formula>F30="Oportunidad de mejora"</formula>
    </cfRule>
    <cfRule type="expression" dxfId="37" priority="5">
      <formula>F30="Fortaleza"</formula>
    </cfRule>
    <cfRule type="expression" dxfId="36" priority="6">
      <formula>F30="Excluido"</formula>
    </cfRule>
  </conditionalFormatting>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51"/>
  <sheetViews>
    <sheetView showGridLines="0" topLeftCell="A28" workbookViewId="0">
      <selection activeCell="A42" sqref="A42:XFD42"/>
    </sheetView>
  </sheetViews>
  <sheetFormatPr baseColWidth="10" defaultColWidth="9" defaultRowHeight="14.25"/>
  <cols>
    <col min="1" max="1" width="8" customWidth="1"/>
    <col min="2" max="2" width="42" customWidth="1"/>
    <col min="3" max="3" width="55" customWidth="1"/>
    <col min="4" max="4" width="62" customWidth="1"/>
    <col min="5" max="5" width="105" customWidth="1"/>
    <col min="6" max="6" width="24" customWidth="1"/>
    <col min="7" max="7" width="52" customWidth="1"/>
    <col min="8" max="8" width="12" customWidth="1"/>
  </cols>
  <sheetData>
    <row r="1" spans="1:8">
      <c r="A1" s="143" t="s">
        <v>1316</v>
      </c>
      <c r="B1" s="143"/>
      <c r="C1" s="143"/>
      <c r="D1" s="143"/>
      <c r="E1" s="143"/>
      <c r="F1" s="143"/>
      <c r="G1" s="143"/>
      <c r="H1" s="143"/>
    </row>
    <row r="2" spans="1:8">
      <c r="A2" s="143"/>
      <c r="B2" s="143"/>
      <c r="C2" s="143"/>
      <c r="D2" s="143"/>
      <c r="E2" s="143"/>
      <c r="F2" s="143"/>
      <c r="G2" s="143"/>
      <c r="H2" s="143"/>
    </row>
    <row r="3" spans="1:8" ht="15">
      <c r="A3" s="43" t="str">
        <f>HYPERLINK("#'Dashboard'!A1","← VOLVER AL DASHBOARD PRINCIPAL")</f>
        <v>← VOLVER AL DASHBOARD PRINCIPAL</v>
      </c>
      <c r="B3" s="45"/>
      <c r="D3" s="146" t="s">
        <v>1317</v>
      </c>
      <c r="E3" s="147" t="s">
        <v>1318</v>
      </c>
      <c r="F3" s="147" t="s">
        <v>1318</v>
      </c>
      <c r="G3" s="147" t="s">
        <v>1318</v>
      </c>
      <c r="H3" s="148" t="s">
        <v>1318</v>
      </c>
    </row>
    <row r="5" spans="1:8" ht="15">
      <c r="A5" s="6" t="s">
        <v>37</v>
      </c>
      <c r="B5" s="8" t="s">
        <v>39</v>
      </c>
      <c r="C5" s="8" t="s">
        <v>256</v>
      </c>
      <c r="D5" s="8" t="s">
        <v>40</v>
      </c>
      <c r="E5" s="8" t="s">
        <v>41</v>
      </c>
      <c r="F5" s="8" t="s">
        <v>38</v>
      </c>
      <c r="G5" s="8" t="s">
        <v>42</v>
      </c>
      <c r="H5" s="7" t="s">
        <v>257</v>
      </c>
    </row>
    <row r="6" spans="1:8" ht="39.6" customHeight="1">
      <c r="A6" s="10">
        <v>105</v>
      </c>
      <c r="B6" s="10" t="s">
        <v>573</v>
      </c>
      <c r="C6" s="10" t="s">
        <v>574</v>
      </c>
      <c r="D6" s="10" t="s">
        <v>575</v>
      </c>
      <c r="E6" s="10" t="s">
        <v>576</v>
      </c>
      <c r="F6" s="34" t="s">
        <v>17</v>
      </c>
      <c r="G6" s="10" t="s">
        <v>78</v>
      </c>
      <c r="H6" s="10">
        <v>9</v>
      </c>
    </row>
    <row r="7" spans="1:8" ht="66" customHeight="1">
      <c r="A7" s="10">
        <v>106</v>
      </c>
      <c r="B7" s="10" t="s">
        <v>577</v>
      </c>
      <c r="C7" s="10" t="s">
        <v>578</v>
      </c>
      <c r="D7" s="10" t="s">
        <v>579</v>
      </c>
      <c r="E7" s="10" t="s">
        <v>580</v>
      </c>
      <c r="F7" s="34" t="s">
        <v>17</v>
      </c>
      <c r="G7" s="10" t="s">
        <v>78</v>
      </c>
      <c r="H7" s="10">
        <v>10</v>
      </c>
    </row>
    <row r="8" spans="1:8" ht="39.6" customHeight="1">
      <c r="A8" s="10">
        <v>107</v>
      </c>
      <c r="B8" s="10" t="s">
        <v>581</v>
      </c>
      <c r="C8" s="10" t="s">
        <v>582</v>
      </c>
      <c r="D8" s="10" t="s">
        <v>583</v>
      </c>
      <c r="E8" s="10" t="s">
        <v>584</v>
      </c>
      <c r="F8" s="34" t="s">
        <v>17</v>
      </c>
      <c r="G8" s="10" t="s">
        <v>78</v>
      </c>
      <c r="H8" s="10">
        <v>11</v>
      </c>
    </row>
    <row r="9" spans="1:8" ht="52.7" customHeight="1">
      <c r="A9" s="10">
        <v>108</v>
      </c>
      <c r="B9" s="10" t="s">
        <v>585</v>
      </c>
      <c r="C9" s="10" t="s">
        <v>586</v>
      </c>
      <c r="D9" s="10" t="s">
        <v>587</v>
      </c>
      <c r="E9" s="10" t="s">
        <v>588</v>
      </c>
      <c r="F9" s="34" t="s">
        <v>17</v>
      </c>
      <c r="G9" s="10" t="s">
        <v>78</v>
      </c>
      <c r="H9" s="10">
        <v>12</v>
      </c>
    </row>
    <row r="10" spans="1:8" ht="66" customHeight="1">
      <c r="A10" s="10">
        <v>109</v>
      </c>
      <c r="B10" s="10" t="s">
        <v>75</v>
      </c>
      <c r="C10" s="10" t="s">
        <v>589</v>
      </c>
      <c r="D10" s="10" t="s">
        <v>76</v>
      </c>
      <c r="E10" s="10" t="s">
        <v>77</v>
      </c>
      <c r="F10" s="38" t="s">
        <v>20</v>
      </c>
      <c r="G10" s="10" t="s">
        <v>78</v>
      </c>
      <c r="H10" s="10">
        <v>13</v>
      </c>
    </row>
    <row r="11" spans="1:8" ht="66" customHeight="1">
      <c r="A11" s="10">
        <v>110</v>
      </c>
      <c r="B11" s="10" t="s">
        <v>75</v>
      </c>
      <c r="C11" s="10" t="s">
        <v>589</v>
      </c>
      <c r="D11" s="10" t="s">
        <v>590</v>
      </c>
      <c r="E11" s="10" t="s">
        <v>591</v>
      </c>
      <c r="F11" s="34" t="s">
        <v>17</v>
      </c>
      <c r="G11" s="10" t="s">
        <v>78</v>
      </c>
      <c r="H11" s="10">
        <v>14</v>
      </c>
    </row>
    <row r="12" spans="1:8" ht="39.6" customHeight="1">
      <c r="A12" s="10">
        <v>111</v>
      </c>
      <c r="B12" s="10" t="s">
        <v>592</v>
      </c>
      <c r="C12" s="10" t="s">
        <v>593</v>
      </c>
      <c r="D12" s="10" t="s">
        <v>594</v>
      </c>
      <c r="E12" s="10" t="s">
        <v>595</v>
      </c>
      <c r="F12" s="34" t="s">
        <v>17</v>
      </c>
      <c r="G12" s="10" t="s">
        <v>78</v>
      </c>
      <c r="H12" s="10">
        <v>15</v>
      </c>
    </row>
    <row r="13" spans="1:8" ht="52.7" customHeight="1">
      <c r="A13" s="10">
        <v>112</v>
      </c>
      <c r="B13" s="10" t="s">
        <v>596</v>
      </c>
      <c r="C13" s="10" t="s">
        <v>597</v>
      </c>
      <c r="D13" s="10" t="s">
        <v>598</v>
      </c>
      <c r="E13" s="10" t="s">
        <v>599</v>
      </c>
      <c r="F13" s="34" t="s">
        <v>17</v>
      </c>
      <c r="G13" s="10" t="s">
        <v>78</v>
      </c>
      <c r="H13" s="10">
        <v>16</v>
      </c>
    </row>
    <row r="14" spans="1:8" ht="52.7" customHeight="1">
      <c r="A14" s="10">
        <v>113</v>
      </c>
      <c r="B14" s="10" t="s">
        <v>600</v>
      </c>
      <c r="C14" s="10" t="s">
        <v>601</v>
      </c>
      <c r="D14" s="10" t="s">
        <v>602</v>
      </c>
      <c r="E14" s="10" t="s">
        <v>603</v>
      </c>
      <c r="F14" s="34" t="s">
        <v>17</v>
      </c>
      <c r="G14" s="10" t="s">
        <v>78</v>
      </c>
      <c r="H14" s="10">
        <v>17</v>
      </c>
    </row>
    <row r="15" spans="1:8" ht="52.7" customHeight="1">
      <c r="A15" s="10">
        <v>114</v>
      </c>
      <c r="B15" s="10" t="s">
        <v>604</v>
      </c>
      <c r="C15" s="10" t="s">
        <v>605</v>
      </c>
      <c r="D15" s="10" t="s">
        <v>606</v>
      </c>
      <c r="E15" s="10" t="s">
        <v>607</v>
      </c>
      <c r="F15" s="34" t="s">
        <v>17</v>
      </c>
      <c r="G15" s="10" t="s">
        <v>78</v>
      </c>
      <c r="H15" s="10">
        <v>18</v>
      </c>
    </row>
    <row r="16" spans="1:8" ht="52.7" customHeight="1">
      <c r="A16" s="10">
        <v>115</v>
      </c>
      <c r="B16" s="10" t="s">
        <v>604</v>
      </c>
      <c r="C16" s="10" t="s">
        <v>605</v>
      </c>
      <c r="D16" s="10" t="s">
        <v>608</v>
      </c>
      <c r="E16" s="10" t="s">
        <v>609</v>
      </c>
      <c r="F16" s="34" t="s">
        <v>17</v>
      </c>
      <c r="G16" s="10" t="s">
        <v>78</v>
      </c>
      <c r="H16" s="10">
        <v>19</v>
      </c>
    </row>
    <row r="17" spans="1:8" ht="105.6" customHeight="1">
      <c r="A17" s="10">
        <v>116</v>
      </c>
      <c r="B17" s="10" t="s">
        <v>79</v>
      </c>
      <c r="C17" s="10" t="s">
        <v>610</v>
      </c>
      <c r="D17" s="10" t="s">
        <v>80</v>
      </c>
      <c r="E17" s="10" t="s">
        <v>81</v>
      </c>
      <c r="F17" s="36" t="s">
        <v>19</v>
      </c>
      <c r="G17" s="10" t="s">
        <v>78</v>
      </c>
      <c r="H17" s="10">
        <v>20</v>
      </c>
    </row>
    <row r="18" spans="1:8" ht="52.7" customHeight="1">
      <c r="A18" s="10">
        <v>117</v>
      </c>
      <c r="B18" s="10" t="s">
        <v>611</v>
      </c>
      <c r="C18" s="10" t="s">
        <v>612</v>
      </c>
      <c r="D18" s="10" t="s">
        <v>613</v>
      </c>
      <c r="E18" s="10" t="s">
        <v>614</v>
      </c>
      <c r="F18" s="34" t="s">
        <v>17</v>
      </c>
      <c r="G18" s="10" t="s">
        <v>78</v>
      </c>
      <c r="H18" s="10">
        <v>21</v>
      </c>
    </row>
    <row r="19" spans="1:8" ht="52.7" customHeight="1">
      <c r="A19" s="10">
        <v>118</v>
      </c>
      <c r="B19" s="10" t="s">
        <v>615</v>
      </c>
      <c r="C19" s="10" t="s">
        <v>616</v>
      </c>
      <c r="D19" s="10" t="s">
        <v>617</v>
      </c>
      <c r="E19" s="10" t="s">
        <v>618</v>
      </c>
      <c r="F19" s="34" t="s">
        <v>17</v>
      </c>
      <c r="G19" s="10" t="s">
        <v>78</v>
      </c>
      <c r="H19" s="10">
        <v>22</v>
      </c>
    </row>
    <row r="20" spans="1:8" ht="39.6" customHeight="1">
      <c r="A20" s="10">
        <v>119</v>
      </c>
      <c r="B20" s="10" t="s">
        <v>199</v>
      </c>
      <c r="C20" s="10" t="s">
        <v>619</v>
      </c>
      <c r="D20" s="10" t="s">
        <v>620</v>
      </c>
      <c r="E20" s="10" t="s">
        <v>621</v>
      </c>
      <c r="F20" s="34" t="s">
        <v>17</v>
      </c>
      <c r="G20" s="10" t="s">
        <v>78</v>
      </c>
      <c r="H20" s="10">
        <v>23</v>
      </c>
    </row>
    <row r="21" spans="1:8" ht="52.7" customHeight="1">
      <c r="A21" s="10">
        <v>120</v>
      </c>
      <c r="B21" s="10" t="s">
        <v>622</v>
      </c>
      <c r="C21" s="10" t="s">
        <v>616</v>
      </c>
      <c r="D21" s="10" t="s">
        <v>623</v>
      </c>
      <c r="E21" s="10" t="s">
        <v>624</v>
      </c>
      <c r="F21" s="34" t="s">
        <v>17</v>
      </c>
      <c r="G21" s="10" t="s">
        <v>78</v>
      </c>
      <c r="H21" s="10">
        <v>24</v>
      </c>
    </row>
    <row r="22" spans="1:8" ht="52.7" customHeight="1">
      <c r="A22" s="10">
        <v>121</v>
      </c>
      <c r="B22" s="10" t="s">
        <v>615</v>
      </c>
      <c r="C22" s="10" t="s">
        <v>616</v>
      </c>
      <c r="D22" s="10" t="s">
        <v>625</v>
      </c>
      <c r="E22" s="10" t="s">
        <v>626</v>
      </c>
      <c r="F22" s="34" t="s">
        <v>17</v>
      </c>
      <c r="G22" s="10" t="s">
        <v>78</v>
      </c>
      <c r="H22" s="10">
        <v>25</v>
      </c>
    </row>
    <row r="23" spans="1:8" ht="52.7" customHeight="1">
      <c r="A23" s="10">
        <v>122</v>
      </c>
      <c r="B23" s="10" t="s">
        <v>627</v>
      </c>
      <c r="C23" s="10" t="s">
        <v>628</v>
      </c>
      <c r="D23" s="10" t="s">
        <v>629</v>
      </c>
      <c r="E23" s="10" t="s">
        <v>630</v>
      </c>
      <c r="F23" s="34" t="s">
        <v>17</v>
      </c>
      <c r="G23" s="10" t="s">
        <v>78</v>
      </c>
      <c r="H23" s="10">
        <v>26</v>
      </c>
    </row>
    <row r="24" spans="1:8" ht="52.7" customHeight="1">
      <c r="A24" s="10">
        <v>123</v>
      </c>
      <c r="B24" s="10" t="s">
        <v>631</v>
      </c>
      <c r="C24" s="10" t="s">
        <v>632</v>
      </c>
      <c r="D24" s="10" t="s">
        <v>633</v>
      </c>
      <c r="E24" s="10" t="s">
        <v>634</v>
      </c>
      <c r="F24" s="34" t="s">
        <v>17</v>
      </c>
      <c r="G24" s="10" t="s">
        <v>78</v>
      </c>
      <c r="H24" s="10">
        <v>27</v>
      </c>
    </row>
    <row r="25" spans="1:8" ht="39.6" customHeight="1">
      <c r="A25" s="10">
        <v>124</v>
      </c>
      <c r="B25" s="10" t="s">
        <v>635</v>
      </c>
      <c r="C25" s="10" t="s">
        <v>636</v>
      </c>
      <c r="D25" s="10" t="s">
        <v>637</v>
      </c>
      <c r="E25" s="10" t="s">
        <v>638</v>
      </c>
      <c r="F25" s="34" t="s">
        <v>17</v>
      </c>
      <c r="G25" s="10" t="s">
        <v>78</v>
      </c>
      <c r="H25" s="10">
        <v>28</v>
      </c>
    </row>
    <row r="26" spans="1:8" ht="52.7" customHeight="1">
      <c r="A26" s="10">
        <v>125</v>
      </c>
      <c r="B26" s="10" t="s">
        <v>193</v>
      </c>
      <c r="C26" s="10" t="s">
        <v>639</v>
      </c>
      <c r="D26" s="10" t="s">
        <v>194</v>
      </c>
      <c r="E26" s="10" t="s">
        <v>195</v>
      </c>
      <c r="F26" s="35" t="s">
        <v>21</v>
      </c>
      <c r="G26" s="10" t="s">
        <v>78</v>
      </c>
      <c r="H26" s="10">
        <v>29</v>
      </c>
    </row>
    <row r="27" spans="1:8" ht="92.45" customHeight="1">
      <c r="A27" s="10">
        <v>126</v>
      </c>
      <c r="B27" s="10" t="s">
        <v>196</v>
      </c>
      <c r="C27" s="10" t="s">
        <v>640</v>
      </c>
      <c r="D27" s="10" t="s">
        <v>197</v>
      </c>
      <c r="E27" s="10" t="s">
        <v>198</v>
      </c>
      <c r="F27" s="35" t="s">
        <v>21</v>
      </c>
      <c r="G27" s="10" t="s">
        <v>78</v>
      </c>
      <c r="H27" s="10">
        <v>30</v>
      </c>
    </row>
    <row r="28" spans="1:8" ht="39.6" customHeight="1">
      <c r="A28" s="10">
        <v>127</v>
      </c>
      <c r="B28" s="10" t="s">
        <v>641</v>
      </c>
      <c r="C28" s="10" t="s">
        <v>642</v>
      </c>
      <c r="D28" s="10" t="s">
        <v>643</v>
      </c>
      <c r="E28" s="10" t="s">
        <v>644</v>
      </c>
      <c r="F28" s="34" t="s">
        <v>17</v>
      </c>
      <c r="G28" s="10" t="s">
        <v>78</v>
      </c>
      <c r="H28" s="10">
        <v>31</v>
      </c>
    </row>
    <row r="29" spans="1:8" ht="39.6" customHeight="1">
      <c r="A29" s="10">
        <v>128</v>
      </c>
      <c r="B29" s="10" t="s">
        <v>199</v>
      </c>
      <c r="C29" s="10" t="s">
        <v>619</v>
      </c>
      <c r="D29" s="10" t="s">
        <v>200</v>
      </c>
      <c r="E29" s="10" t="s">
        <v>201</v>
      </c>
      <c r="F29" s="35" t="s">
        <v>21</v>
      </c>
      <c r="G29" s="10" t="s">
        <v>78</v>
      </c>
      <c r="H29" s="10">
        <v>32</v>
      </c>
    </row>
    <row r="30" spans="1:8" ht="52.7" customHeight="1">
      <c r="A30" s="10">
        <v>129</v>
      </c>
      <c r="B30" s="10" t="s">
        <v>645</v>
      </c>
      <c r="C30" s="10" t="s">
        <v>646</v>
      </c>
      <c r="D30" s="10" t="s">
        <v>647</v>
      </c>
      <c r="E30" s="10" t="s">
        <v>648</v>
      </c>
      <c r="F30" s="34" t="s">
        <v>17</v>
      </c>
      <c r="G30" s="10" t="s">
        <v>78</v>
      </c>
      <c r="H30" s="10">
        <v>33</v>
      </c>
    </row>
    <row r="31" spans="1:8" ht="52.7" customHeight="1">
      <c r="A31" s="10">
        <v>130</v>
      </c>
      <c r="B31" s="10" t="s">
        <v>615</v>
      </c>
      <c r="C31" s="10" t="s">
        <v>616</v>
      </c>
      <c r="D31" s="10" t="s">
        <v>649</v>
      </c>
      <c r="E31" s="10" t="s">
        <v>650</v>
      </c>
      <c r="F31" s="34" t="s">
        <v>17</v>
      </c>
      <c r="G31" s="10" t="s">
        <v>78</v>
      </c>
      <c r="H31" s="10">
        <v>34</v>
      </c>
    </row>
    <row r="32" spans="1:8" ht="57" customHeight="1">
      <c r="A32" s="10">
        <v>131</v>
      </c>
      <c r="B32" s="10" t="s">
        <v>53</v>
      </c>
      <c r="C32" s="10" t="s">
        <v>651</v>
      </c>
      <c r="D32" s="10" t="s">
        <v>652</v>
      </c>
      <c r="E32" s="10" t="s">
        <v>653</v>
      </c>
      <c r="F32" s="34" t="s">
        <v>17</v>
      </c>
      <c r="G32" s="10" t="s">
        <v>78</v>
      </c>
      <c r="H32" s="10">
        <v>35</v>
      </c>
    </row>
    <row r="33" spans="1:8" ht="42.75">
      <c r="A33" s="10">
        <v>132</v>
      </c>
      <c r="B33" s="10" t="s">
        <v>181</v>
      </c>
      <c r="C33" s="10" t="s">
        <v>654</v>
      </c>
      <c r="D33" s="10" t="s">
        <v>655</v>
      </c>
      <c r="E33" s="10" t="s">
        <v>656</v>
      </c>
      <c r="F33" s="34" t="s">
        <v>17</v>
      </c>
      <c r="G33" s="10" t="s">
        <v>78</v>
      </c>
      <c r="H33" s="10">
        <v>36</v>
      </c>
    </row>
    <row r="34" spans="1:8" ht="66" customHeight="1">
      <c r="A34" s="10">
        <v>133</v>
      </c>
      <c r="B34" s="10" t="s">
        <v>657</v>
      </c>
      <c r="C34" s="10" t="s">
        <v>658</v>
      </c>
      <c r="D34" s="10" t="s">
        <v>659</v>
      </c>
      <c r="E34" s="10" t="s">
        <v>660</v>
      </c>
      <c r="F34" s="34" t="s">
        <v>17</v>
      </c>
      <c r="G34" s="10" t="s">
        <v>78</v>
      </c>
      <c r="H34" s="10">
        <v>37</v>
      </c>
    </row>
    <row r="35" spans="1:8" ht="42.75">
      <c r="A35" s="10">
        <v>134</v>
      </c>
      <c r="B35" s="10" t="s">
        <v>199</v>
      </c>
      <c r="C35" s="10" t="s">
        <v>619</v>
      </c>
      <c r="D35" s="10" t="s">
        <v>661</v>
      </c>
      <c r="E35" s="10" t="s">
        <v>662</v>
      </c>
      <c r="F35" s="34" t="s">
        <v>17</v>
      </c>
      <c r="G35" s="10" t="s">
        <v>78</v>
      </c>
      <c r="H35" s="10">
        <v>38</v>
      </c>
    </row>
    <row r="36" spans="1:8" ht="77.25" customHeight="1">
      <c r="A36" s="10">
        <v>135</v>
      </c>
      <c r="B36" s="10" t="s">
        <v>199</v>
      </c>
      <c r="C36" s="10" t="s">
        <v>619</v>
      </c>
      <c r="D36" s="10" t="s">
        <v>663</v>
      </c>
      <c r="E36" s="10" t="s">
        <v>664</v>
      </c>
      <c r="F36" s="34" t="s">
        <v>17</v>
      </c>
      <c r="G36" s="10" t="s">
        <v>78</v>
      </c>
      <c r="H36" s="10">
        <v>39</v>
      </c>
    </row>
    <row r="37" spans="1:8" ht="57">
      <c r="A37" s="10">
        <v>136</v>
      </c>
      <c r="B37" s="10" t="s">
        <v>199</v>
      </c>
      <c r="C37" s="10" t="s">
        <v>619</v>
      </c>
      <c r="D37" s="10" t="s">
        <v>665</v>
      </c>
      <c r="E37" s="10" t="s">
        <v>666</v>
      </c>
      <c r="F37" s="34" t="s">
        <v>17</v>
      </c>
      <c r="G37" s="10" t="s">
        <v>78</v>
      </c>
      <c r="H37" s="10">
        <v>40</v>
      </c>
    </row>
    <row r="38" spans="1:8" ht="84" customHeight="1">
      <c r="A38" s="10">
        <v>137</v>
      </c>
      <c r="B38" s="10" t="s">
        <v>667</v>
      </c>
      <c r="C38" s="10" t="s">
        <v>668</v>
      </c>
      <c r="D38" s="10" t="s">
        <v>669</v>
      </c>
      <c r="E38" s="10" t="s">
        <v>670</v>
      </c>
      <c r="F38" s="34" t="s">
        <v>17</v>
      </c>
      <c r="G38" s="10" t="s">
        <v>78</v>
      </c>
      <c r="H38" s="10">
        <v>41</v>
      </c>
    </row>
    <row r="39" spans="1:8" ht="90.75" customHeight="1">
      <c r="A39" s="10">
        <v>138</v>
      </c>
      <c r="B39" s="10" t="s">
        <v>671</v>
      </c>
      <c r="C39" s="10" t="s">
        <v>672</v>
      </c>
      <c r="D39" s="10" t="s">
        <v>673</v>
      </c>
      <c r="E39" s="10" t="s">
        <v>674</v>
      </c>
      <c r="F39" s="34" t="s">
        <v>17</v>
      </c>
      <c r="G39" s="10" t="s">
        <v>78</v>
      </c>
      <c r="H39" s="10">
        <v>42</v>
      </c>
    </row>
    <row r="40" spans="1:8" ht="80.25" customHeight="1">
      <c r="A40" s="10">
        <v>139</v>
      </c>
      <c r="B40" s="10" t="s">
        <v>199</v>
      </c>
      <c r="C40" s="10" t="s">
        <v>619</v>
      </c>
      <c r="D40" s="10" t="s">
        <v>675</v>
      </c>
      <c r="E40" s="10" t="s">
        <v>676</v>
      </c>
      <c r="F40" s="34" t="s">
        <v>17</v>
      </c>
      <c r="G40" s="10" t="s">
        <v>78</v>
      </c>
      <c r="H40" s="10">
        <v>43</v>
      </c>
    </row>
    <row r="41" spans="1:8" ht="52.7" customHeight="1">
      <c r="A41" s="10">
        <v>140</v>
      </c>
      <c r="B41" s="10" t="s">
        <v>615</v>
      </c>
      <c r="C41" s="10" t="s">
        <v>616</v>
      </c>
      <c r="D41" s="10" t="s">
        <v>677</v>
      </c>
      <c r="E41" s="10" t="s">
        <v>678</v>
      </c>
      <c r="F41" s="34" t="s">
        <v>17</v>
      </c>
      <c r="G41" s="10" t="s">
        <v>78</v>
      </c>
      <c r="H41" s="10">
        <v>44</v>
      </c>
    </row>
    <row r="42" spans="1:8" ht="75.75" customHeight="1">
      <c r="A42" s="10">
        <v>141</v>
      </c>
      <c r="B42" s="10" t="s">
        <v>435</v>
      </c>
      <c r="C42" s="10" t="s">
        <v>679</v>
      </c>
      <c r="D42" s="10" t="s">
        <v>680</v>
      </c>
      <c r="E42" s="10" t="s">
        <v>681</v>
      </c>
      <c r="F42" s="34" t="s">
        <v>17</v>
      </c>
      <c r="G42" s="10" t="s">
        <v>78</v>
      </c>
      <c r="H42" s="10">
        <v>45</v>
      </c>
    </row>
    <row r="43" spans="1:8" ht="66.75" customHeight="1">
      <c r="A43" s="10">
        <v>142</v>
      </c>
      <c r="B43" s="10" t="s">
        <v>199</v>
      </c>
      <c r="C43" s="10" t="s">
        <v>619</v>
      </c>
      <c r="D43" s="10" t="s">
        <v>682</v>
      </c>
      <c r="E43" s="10" t="s">
        <v>683</v>
      </c>
      <c r="F43" s="34" t="s">
        <v>17</v>
      </c>
      <c r="G43" s="10" t="s">
        <v>78</v>
      </c>
      <c r="H43" s="10">
        <v>46</v>
      </c>
    </row>
    <row r="44" spans="1:8" ht="94.5" customHeight="1">
      <c r="A44" s="10">
        <v>143</v>
      </c>
      <c r="B44" s="10" t="s">
        <v>202</v>
      </c>
      <c r="C44" s="10" t="s">
        <v>684</v>
      </c>
      <c r="D44" s="10" t="s">
        <v>203</v>
      </c>
      <c r="E44" s="10" t="s">
        <v>204</v>
      </c>
      <c r="F44" s="35" t="s">
        <v>21</v>
      </c>
      <c r="G44" s="10" t="s">
        <v>78</v>
      </c>
      <c r="H44" s="10">
        <v>47</v>
      </c>
    </row>
    <row r="45" spans="1:8" ht="76.5" customHeight="1">
      <c r="A45" s="10">
        <v>144</v>
      </c>
      <c r="B45" s="10" t="s">
        <v>685</v>
      </c>
      <c r="C45" s="10" t="s">
        <v>686</v>
      </c>
      <c r="D45" s="10" t="s">
        <v>687</v>
      </c>
      <c r="E45" s="10" t="s">
        <v>688</v>
      </c>
      <c r="F45" s="34" t="s">
        <v>17</v>
      </c>
      <c r="G45" s="10" t="s">
        <v>78</v>
      </c>
      <c r="H45" s="10">
        <v>48</v>
      </c>
    </row>
    <row r="46" spans="1:8" ht="59.25" customHeight="1">
      <c r="A46" s="10">
        <v>145</v>
      </c>
      <c r="B46" s="10" t="s">
        <v>689</v>
      </c>
      <c r="C46" s="10" t="s">
        <v>690</v>
      </c>
      <c r="D46" s="10" t="s">
        <v>691</v>
      </c>
      <c r="E46" s="10" t="s">
        <v>692</v>
      </c>
      <c r="F46" s="34" t="s">
        <v>17</v>
      </c>
      <c r="G46" s="10" t="s">
        <v>78</v>
      </c>
      <c r="H46" s="10">
        <v>49</v>
      </c>
    </row>
    <row r="47" spans="1:8" ht="55.5" customHeight="1">
      <c r="A47" s="10">
        <v>146</v>
      </c>
      <c r="B47" s="10" t="s">
        <v>693</v>
      </c>
      <c r="C47" s="10" t="s">
        <v>694</v>
      </c>
      <c r="D47" s="10" t="s">
        <v>695</v>
      </c>
      <c r="E47" s="10" t="s">
        <v>696</v>
      </c>
      <c r="F47" s="34" t="s">
        <v>17</v>
      </c>
      <c r="G47" s="10" t="s">
        <v>78</v>
      </c>
      <c r="H47" s="10">
        <v>50</v>
      </c>
    </row>
    <row r="48" spans="1:8" ht="65.25" customHeight="1">
      <c r="A48" s="10">
        <v>147</v>
      </c>
      <c r="B48" s="10" t="s">
        <v>697</v>
      </c>
      <c r="C48" s="10" t="s">
        <v>698</v>
      </c>
      <c r="D48" s="10" t="s">
        <v>699</v>
      </c>
      <c r="E48" s="10" t="s">
        <v>700</v>
      </c>
      <c r="F48" s="34" t="s">
        <v>17</v>
      </c>
      <c r="G48" s="10" t="s">
        <v>78</v>
      </c>
      <c r="H48" s="10">
        <v>51</v>
      </c>
    </row>
    <row r="49" spans="1:8">
      <c r="A49" s="10"/>
      <c r="B49" s="10"/>
      <c r="C49" s="10"/>
      <c r="D49" s="10"/>
      <c r="E49" s="10"/>
      <c r="F49" s="10"/>
      <c r="G49" s="10"/>
      <c r="H49" s="10"/>
    </row>
    <row r="50" spans="1:8">
      <c r="A50" s="10"/>
      <c r="B50" s="10"/>
      <c r="C50" s="10"/>
      <c r="D50" s="10"/>
      <c r="E50" s="10"/>
      <c r="F50" s="10"/>
      <c r="G50" s="10"/>
      <c r="H50" s="10"/>
    </row>
    <row r="51" spans="1:8">
      <c r="A51" s="10"/>
      <c r="B51" s="10"/>
      <c r="C51" s="10"/>
      <c r="D51" s="10"/>
      <c r="E51" s="10"/>
      <c r="F51" s="10"/>
      <c r="G51" s="10"/>
      <c r="H51" s="10"/>
    </row>
  </sheetData>
  <mergeCells count="3">
    <mergeCell ref="A1:H2"/>
    <mergeCell ref="A3:B3"/>
    <mergeCell ref="D3:H3"/>
  </mergeCells>
  <conditionalFormatting sqref="F6:F48">
    <cfRule type="expression" dxfId="35" priority="1">
      <formula>F6="Conforme"</formula>
    </cfRule>
    <cfRule type="expression" dxfId="34" priority="2">
      <formula>F6="No conforme"</formula>
    </cfRule>
    <cfRule type="expression" dxfId="33" priority="3">
      <formula>F6="Observación"</formula>
    </cfRule>
    <cfRule type="expression" dxfId="32" priority="4">
      <formula>F6="Oportunidad de mejora"</formula>
    </cfRule>
    <cfRule type="expression" dxfId="31" priority="5">
      <formula>F6="Fortaleza"</formula>
    </cfRule>
    <cfRule type="expression" dxfId="30" priority="6">
      <formula>F6="Excluido"</formula>
    </cfRule>
  </conditionalFormatting>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54"/>
  <sheetViews>
    <sheetView showGridLines="0" topLeftCell="E1" workbookViewId="0">
      <selection activeCell="G4" sqref="G1:H1048576"/>
    </sheetView>
  </sheetViews>
  <sheetFormatPr baseColWidth="10" defaultColWidth="9" defaultRowHeight="14.25"/>
  <cols>
    <col min="1" max="1" width="8" customWidth="1"/>
    <col min="2" max="2" width="42" customWidth="1"/>
    <col min="3" max="3" width="55" customWidth="1"/>
    <col min="4" max="4" width="62" customWidth="1"/>
    <col min="5" max="5" width="105" customWidth="1"/>
    <col min="6" max="6" width="24" customWidth="1"/>
  </cols>
  <sheetData>
    <row r="1" spans="1:6">
      <c r="A1" s="143" t="s">
        <v>1319</v>
      </c>
      <c r="B1" s="143"/>
      <c r="C1" s="143"/>
      <c r="D1" s="143"/>
      <c r="E1" s="143"/>
      <c r="F1" s="143"/>
    </row>
    <row r="2" spans="1:6">
      <c r="A2" s="143"/>
      <c r="B2" s="143"/>
      <c r="C2" s="143"/>
      <c r="D2" s="143"/>
      <c r="E2" s="143"/>
      <c r="F2" s="143"/>
    </row>
    <row r="3" spans="1:6" ht="15">
      <c r="A3" s="43" t="str">
        <f>HYPERLINK("#'Dashboard'!A1","← VOLVER AL DASHBOARD PRINCIPAL")</f>
        <v>← VOLVER AL DASHBOARD PRINCIPAL</v>
      </c>
      <c r="B3" s="45"/>
      <c r="D3" s="146" t="s">
        <v>1320</v>
      </c>
      <c r="E3" s="147" t="s">
        <v>1321</v>
      </c>
      <c r="F3" s="147" t="s">
        <v>1321</v>
      </c>
    </row>
    <row r="5" spans="1:6" ht="15">
      <c r="A5" s="6" t="s">
        <v>37</v>
      </c>
      <c r="B5" s="8" t="s">
        <v>39</v>
      </c>
      <c r="C5" s="8" t="s">
        <v>256</v>
      </c>
      <c r="D5" s="8" t="s">
        <v>40</v>
      </c>
      <c r="E5" s="8" t="s">
        <v>41</v>
      </c>
      <c r="F5" s="8" t="s">
        <v>38</v>
      </c>
    </row>
    <row r="6" spans="1:6" ht="52.7" customHeight="1">
      <c r="A6" s="10">
        <v>148</v>
      </c>
      <c r="B6" s="10" t="s">
        <v>701</v>
      </c>
      <c r="C6" s="10" t="s">
        <v>702</v>
      </c>
      <c r="D6" s="10" t="s">
        <v>703</v>
      </c>
      <c r="E6" s="10" t="s">
        <v>704</v>
      </c>
      <c r="F6" s="34" t="s">
        <v>17</v>
      </c>
    </row>
    <row r="7" spans="1:6" ht="52.7" customHeight="1">
      <c r="A7" s="10">
        <v>149</v>
      </c>
      <c r="B7" s="10" t="s">
        <v>705</v>
      </c>
      <c r="C7" s="10" t="s">
        <v>706</v>
      </c>
      <c r="D7" s="10" t="s">
        <v>707</v>
      </c>
      <c r="E7" s="10" t="s">
        <v>708</v>
      </c>
      <c r="F7" s="34" t="s">
        <v>17</v>
      </c>
    </row>
    <row r="8" spans="1:6" ht="52.7" customHeight="1">
      <c r="A8" s="10">
        <v>150</v>
      </c>
      <c r="B8" s="10" t="s">
        <v>82</v>
      </c>
      <c r="C8" s="10" t="s">
        <v>709</v>
      </c>
      <c r="D8" s="10" t="s">
        <v>83</v>
      </c>
      <c r="E8" s="10" t="s">
        <v>84</v>
      </c>
      <c r="F8" s="38" t="s">
        <v>20</v>
      </c>
    </row>
    <row r="9" spans="1:6" ht="26.45" customHeight="1">
      <c r="A9" s="10">
        <v>151</v>
      </c>
      <c r="B9" s="10" t="s">
        <v>299</v>
      </c>
      <c r="C9" s="10" t="s">
        <v>710</v>
      </c>
      <c r="D9" s="10" t="s">
        <v>711</v>
      </c>
      <c r="E9" s="10" t="s">
        <v>712</v>
      </c>
      <c r="F9" s="34" t="s">
        <v>17</v>
      </c>
    </row>
    <row r="10" spans="1:6" ht="39.6" customHeight="1">
      <c r="A10" s="10">
        <v>152</v>
      </c>
      <c r="B10" s="10" t="s">
        <v>303</v>
      </c>
      <c r="C10" s="10" t="s">
        <v>713</v>
      </c>
      <c r="D10" s="10" t="s">
        <v>305</v>
      </c>
      <c r="E10" s="10" t="s">
        <v>714</v>
      </c>
      <c r="F10" s="34" t="s">
        <v>17</v>
      </c>
    </row>
    <row r="11" spans="1:6" ht="224.45" customHeight="1">
      <c r="A11" s="10">
        <v>153</v>
      </c>
      <c r="B11" s="10" t="s">
        <v>85</v>
      </c>
      <c r="C11" s="10" t="s">
        <v>715</v>
      </c>
      <c r="D11" s="10" t="s">
        <v>86</v>
      </c>
      <c r="E11" s="10" t="s">
        <v>87</v>
      </c>
      <c r="F11" s="38" t="s">
        <v>20</v>
      </c>
    </row>
    <row r="12" spans="1:6" ht="52.7" customHeight="1">
      <c r="A12" s="10">
        <v>154</v>
      </c>
      <c r="B12" s="10" t="s">
        <v>88</v>
      </c>
      <c r="C12" s="10" t="s">
        <v>716</v>
      </c>
      <c r="D12" s="10" t="s">
        <v>89</v>
      </c>
      <c r="E12" s="10" t="s">
        <v>90</v>
      </c>
      <c r="F12" s="38" t="s">
        <v>20</v>
      </c>
    </row>
    <row r="13" spans="1:6" ht="52.7" customHeight="1">
      <c r="A13" s="10">
        <v>155</v>
      </c>
      <c r="B13" s="10" t="s">
        <v>717</v>
      </c>
      <c r="C13" s="10" t="s">
        <v>718</v>
      </c>
      <c r="D13" s="10" t="s">
        <v>719</v>
      </c>
      <c r="E13" s="10" t="s">
        <v>720</v>
      </c>
      <c r="F13" s="34" t="s">
        <v>17</v>
      </c>
    </row>
    <row r="14" spans="1:6" ht="52.7" customHeight="1">
      <c r="A14" s="10">
        <v>156</v>
      </c>
      <c r="B14" s="10" t="s">
        <v>721</v>
      </c>
      <c r="C14" s="10" t="s">
        <v>722</v>
      </c>
      <c r="D14" s="10" t="s">
        <v>723</v>
      </c>
      <c r="E14" s="10" t="s">
        <v>724</v>
      </c>
      <c r="F14" s="34" t="s">
        <v>17</v>
      </c>
    </row>
    <row r="15" spans="1:6" ht="39.6" customHeight="1">
      <c r="A15" s="10">
        <v>157</v>
      </c>
      <c r="B15" s="10" t="s">
        <v>202</v>
      </c>
      <c r="C15" s="10" t="s">
        <v>725</v>
      </c>
      <c r="D15" s="10" t="s">
        <v>205</v>
      </c>
      <c r="E15" s="10" t="s">
        <v>206</v>
      </c>
      <c r="F15" s="35" t="s">
        <v>21</v>
      </c>
    </row>
    <row r="16" spans="1:6" ht="52.7" customHeight="1">
      <c r="A16" s="10">
        <v>158</v>
      </c>
      <c r="B16" s="10" t="s">
        <v>726</v>
      </c>
      <c r="C16" s="10" t="s">
        <v>727</v>
      </c>
      <c r="D16" s="10" t="s">
        <v>728</v>
      </c>
      <c r="E16" s="10" t="s">
        <v>729</v>
      </c>
      <c r="F16" s="34" t="s">
        <v>17</v>
      </c>
    </row>
    <row r="17" spans="1:6" ht="39.6" customHeight="1">
      <c r="A17" s="10">
        <v>159</v>
      </c>
      <c r="B17" s="10" t="s">
        <v>730</v>
      </c>
      <c r="C17" s="10" t="s">
        <v>731</v>
      </c>
      <c r="D17" s="10" t="s">
        <v>732</v>
      </c>
      <c r="E17" s="10" t="s">
        <v>733</v>
      </c>
      <c r="F17" s="34" t="s">
        <v>17</v>
      </c>
    </row>
    <row r="18" spans="1:6" ht="66" customHeight="1">
      <c r="A18" s="10">
        <v>160</v>
      </c>
      <c r="B18" s="10" t="s">
        <v>734</v>
      </c>
      <c r="C18" s="10" t="s">
        <v>735</v>
      </c>
      <c r="D18" s="10" t="s">
        <v>736</v>
      </c>
      <c r="E18" s="10" t="s">
        <v>737</v>
      </c>
      <c r="F18" s="34" t="s">
        <v>17</v>
      </c>
    </row>
    <row r="19" spans="1:6" ht="52.7" customHeight="1">
      <c r="A19" s="10">
        <v>161</v>
      </c>
      <c r="B19" s="10" t="s">
        <v>738</v>
      </c>
      <c r="C19" s="10" t="s">
        <v>739</v>
      </c>
      <c r="D19" s="10" t="s">
        <v>740</v>
      </c>
      <c r="E19" s="10" t="s">
        <v>741</v>
      </c>
      <c r="F19" s="34" t="s">
        <v>17</v>
      </c>
    </row>
    <row r="20" spans="1:6" ht="52.7" customHeight="1">
      <c r="A20" s="10">
        <v>162</v>
      </c>
      <c r="B20" s="10" t="s">
        <v>742</v>
      </c>
      <c r="C20" s="10" t="s">
        <v>743</v>
      </c>
      <c r="D20" s="10" t="s">
        <v>744</v>
      </c>
      <c r="E20" s="10" t="s">
        <v>745</v>
      </c>
      <c r="F20" s="34" t="s">
        <v>17</v>
      </c>
    </row>
    <row r="21" spans="1:6" ht="52.7" customHeight="1">
      <c r="A21" s="10">
        <v>163</v>
      </c>
      <c r="B21" s="10" t="s">
        <v>746</v>
      </c>
      <c r="C21" s="10" t="s">
        <v>747</v>
      </c>
      <c r="D21" s="10" t="s">
        <v>748</v>
      </c>
      <c r="E21" s="10" t="s">
        <v>749</v>
      </c>
      <c r="F21" s="34" t="s">
        <v>17</v>
      </c>
    </row>
    <row r="22" spans="1:6" ht="39.6" customHeight="1">
      <c r="A22" s="10">
        <v>164</v>
      </c>
      <c r="B22" s="10" t="s">
        <v>202</v>
      </c>
      <c r="C22" s="10" t="s">
        <v>750</v>
      </c>
      <c r="D22" s="10" t="s">
        <v>751</v>
      </c>
      <c r="E22" s="10" t="s">
        <v>752</v>
      </c>
      <c r="F22" s="34" t="s">
        <v>17</v>
      </c>
    </row>
    <row r="23" spans="1:6" ht="52.7" customHeight="1">
      <c r="A23" s="10">
        <v>165</v>
      </c>
      <c r="B23" s="10" t="s">
        <v>91</v>
      </c>
      <c r="C23" s="10" t="s">
        <v>753</v>
      </c>
      <c r="D23" s="10" t="s">
        <v>92</v>
      </c>
      <c r="E23" s="10" t="s">
        <v>93</v>
      </c>
      <c r="F23" s="38" t="s">
        <v>20</v>
      </c>
    </row>
    <row r="24" spans="1:6" ht="39.6" customHeight="1">
      <c r="A24" s="10">
        <v>166</v>
      </c>
      <c r="B24" s="10" t="s">
        <v>754</v>
      </c>
      <c r="C24" s="10" t="s">
        <v>755</v>
      </c>
      <c r="D24" s="10" t="s">
        <v>756</v>
      </c>
      <c r="E24" s="10" t="s">
        <v>757</v>
      </c>
      <c r="F24" s="34" t="s">
        <v>17</v>
      </c>
    </row>
    <row r="25" spans="1:6" ht="52.7" customHeight="1">
      <c r="A25" s="10">
        <v>167</v>
      </c>
      <c r="B25" s="10" t="s">
        <v>207</v>
      </c>
      <c r="C25" s="10" t="s">
        <v>758</v>
      </c>
      <c r="D25" s="10" t="s">
        <v>208</v>
      </c>
      <c r="E25" s="10" t="s">
        <v>209</v>
      </c>
      <c r="F25" s="35" t="s">
        <v>21</v>
      </c>
    </row>
    <row r="26" spans="1:6" ht="250.9" customHeight="1">
      <c r="A26" s="10">
        <v>168</v>
      </c>
      <c r="B26" s="10" t="s">
        <v>759</v>
      </c>
      <c r="C26" s="10" t="s">
        <v>760</v>
      </c>
      <c r="D26" s="10" t="s">
        <v>761</v>
      </c>
      <c r="E26" s="10" t="s">
        <v>762</v>
      </c>
      <c r="F26" s="34" t="s">
        <v>17</v>
      </c>
    </row>
    <row r="27" spans="1:6" ht="39.6" customHeight="1">
      <c r="A27" s="10">
        <v>169</v>
      </c>
      <c r="B27" s="10" t="s">
        <v>759</v>
      </c>
      <c r="C27" s="10" t="s">
        <v>763</v>
      </c>
      <c r="D27" s="10" t="s">
        <v>764</v>
      </c>
      <c r="E27" s="10" t="s">
        <v>765</v>
      </c>
      <c r="F27" s="34" t="s">
        <v>17</v>
      </c>
    </row>
    <row r="28" spans="1:6" ht="66" customHeight="1">
      <c r="A28" s="10">
        <v>170</v>
      </c>
      <c r="B28" s="10" t="s">
        <v>766</v>
      </c>
      <c r="C28" s="10" t="s">
        <v>767</v>
      </c>
      <c r="D28" s="10" t="s">
        <v>768</v>
      </c>
      <c r="E28" s="10" t="s">
        <v>769</v>
      </c>
      <c r="F28" s="34" t="s">
        <v>17</v>
      </c>
    </row>
    <row r="29" spans="1:6" ht="39.6" customHeight="1">
      <c r="A29" s="10">
        <v>171</v>
      </c>
      <c r="B29" s="10" t="s">
        <v>759</v>
      </c>
      <c r="C29" s="10" t="s">
        <v>770</v>
      </c>
      <c r="D29" s="10" t="s">
        <v>771</v>
      </c>
      <c r="E29" s="10" t="s">
        <v>772</v>
      </c>
      <c r="F29" s="34" t="s">
        <v>17</v>
      </c>
    </row>
    <row r="30" spans="1:6" ht="39.6" customHeight="1">
      <c r="A30" s="10">
        <v>172</v>
      </c>
      <c r="B30" s="10" t="s">
        <v>210</v>
      </c>
      <c r="C30" s="10" t="s">
        <v>773</v>
      </c>
      <c r="D30" s="10" t="s">
        <v>774</v>
      </c>
      <c r="E30" s="10" t="s">
        <v>775</v>
      </c>
      <c r="F30" s="34" t="s">
        <v>17</v>
      </c>
    </row>
    <row r="31" spans="1:6" ht="66" customHeight="1">
      <c r="A31" s="10">
        <v>173</v>
      </c>
      <c r="B31" s="10" t="s">
        <v>97</v>
      </c>
      <c r="C31" s="10" t="s">
        <v>776</v>
      </c>
      <c r="D31" s="10" t="s">
        <v>777</v>
      </c>
      <c r="E31" s="10" t="s">
        <v>778</v>
      </c>
      <c r="F31" s="34" t="s">
        <v>17</v>
      </c>
    </row>
    <row r="32" spans="1:6" ht="39.6" customHeight="1">
      <c r="A32" s="10">
        <v>174</v>
      </c>
      <c r="B32" s="10" t="s">
        <v>210</v>
      </c>
      <c r="C32" s="10" t="s">
        <v>779</v>
      </c>
      <c r="D32" s="10" t="s">
        <v>211</v>
      </c>
      <c r="E32" s="10" t="s">
        <v>212</v>
      </c>
      <c r="F32" s="35" t="s">
        <v>21</v>
      </c>
    </row>
    <row r="33" spans="1:6" ht="105.6" customHeight="1">
      <c r="A33" s="10">
        <v>175</v>
      </c>
      <c r="B33" s="10" t="s">
        <v>780</v>
      </c>
      <c r="C33" s="10" t="s">
        <v>781</v>
      </c>
      <c r="D33" s="10" t="s">
        <v>782</v>
      </c>
      <c r="E33" s="10" t="s">
        <v>783</v>
      </c>
      <c r="F33" s="34" t="s">
        <v>17</v>
      </c>
    </row>
    <row r="34" spans="1:6" ht="39.6" customHeight="1">
      <c r="A34" s="10">
        <v>176</v>
      </c>
      <c r="B34" s="10" t="s">
        <v>784</v>
      </c>
      <c r="C34" s="10" t="s">
        <v>785</v>
      </c>
      <c r="D34" s="10" t="s">
        <v>786</v>
      </c>
      <c r="E34" s="10" t="s">
        <v>787</v>
      </c>
      <c r="F34" s="34" t="s">
        <v>17</v>
      </c>
    </row>
    <row r="35" spans="1:6" ht="52.7" customHeight="1">
      <c r="A35" s="10">
        <v>177</v>
      </c>
      <c r="B35" s="10" t="s">
        <v>94</v>
      </c>
      <c r="C35" s="10" t="s">
        <v>788</v>
      </c>
      <c r="D35" s="10" t="s">
        <v>95</v>
      </c>
      <c r="E35" s="10" t="s">
        <v>96</v>
      </c>
      <c r="F35" s="38" t="s">
        <v>20</v>
      </c>
    </row>
    <row r="36" spans="1:6" ht="66" customHeight="1">
      <c r="A36" s="10">
        <v>178</v>
      </c>
      <c r="B36" s="10" t="s">
        <v>97</v>
      </c>
      <c r="C36" s="10" t="s">
        <v>789</v>
      </c>
      <c r="D36" s="10" t="s">
        <v>98</v>
      </c>
      <c r="E36" s="10" t="s">
        <v>99</v>
      </c>
      <c r="F36" s="36" t="s">
        <v>19</v>
      </c>
    </row>
    <row r="37" spans="1:6" ht="132" customHeight="1">
      <c r="A37" s="10">
        <v>179</v>
      </c>
      <c r="B37" s="10" t="s">
        <v>100</v>
      </c>
      <c r="C37" s="10" t="s">
        <v>790</v>
      </c>
      <c r="D37" s="10" t="s">
        <v>101</v>
      </c>
      <c r="E37" s="10" t="s">
        <v>102</v>
      </c>
      <c r="F37" s="38" t="s">
        <v>20</v>
      </c>
    </row>
    <row r="38" spans="1:6" ht="39.6" customHeight="1">
      <c r="A38" s="10">
        <v>180</v>
      </c>
      <c r="B38" s="10" t="s">
        <v>103</v>
      </c>
      <c r="C38" s="10" t="s">
        <v>791</v>
      </c>
      <c r="D38" s="10" t="s">
        <v>792</v>
      </c>
      <c r="E38" s="10" t="s">
        <v>793</v>
      </c>
      <c r="F38" s="34" t="s">
        <v>17</v>
      </c>
    </row>
    <row r="39" spans="1:6" ht="92.45" customHeight="1">
      <c r="A39" s="10">
        <v>181</v>
      </c>
      <c r="B39" s="10" t="s">
        <v>103</v>
      </c>
      <c r="C39" s="10" t="s">
        <v>794</v>
      </c>
      <c r="D39" s="10" t="s">
        <v>104</v>
      </c>
      <c r="E39" s="10" t="s">
        <v>105</v>
      </c>
      <c r="F39" s="38" t="s">
        <v>20</v>
      </c>
    </row>
    <row r="40" spans="1:6" ht="39.6" customHeight="1">
      <c r="A40" s="10">
        <v>182</v>
      </c>
      <c r="B40" s="10" t="s">
        <v>103</v>
      </c>
      <c r="C40" s="10" t="s">
        <v>795</v>
      </c>
      <c r="D40" s="10" t="s">
        <v>796</v>
      </c>
      <c r="E40" s="10" t="s">
        <v>797</v>
      </c>
      <c r="F40" s="34" t="s">
        <v>17</v>
      </c>
    </row>
    <row r="41" spans="1:6" ht="66" customHeight="1">
      <c r="A41" s="10">
        <v>183</v>
      </c>
      <c r="B41" s="10" t="s">
        <v>798</v>
      </c>
      <c r="C41" s="10" t="s">
        <v>799</v>
      </c>
      <c r="D41" s="10" t="s">
        <v>800</v>
      </c>
      <c r="E41" s="10" t="s">
        <v>801</v>
      </c>
      <c r="F41" s="34" t="s">
        <v>17</v>
      </c>
    </row>
    <row r="42" spans="1:6" ht="39.6" customHeight="1">
      <c r="A42" s="10">
        <v>184</v>
      </c>
      <c r="B42" s="10" t="s">
        <v>213</v>
      </c>
      <c r="C42" s="10" t="s">
        <v>802</v>
      </c>
      <c r="D42" s="10" t="s">
        <v>214</v>
      </c>
      <c r="E42" s="10" t="s">
        <v>215</v>
      </c>
      <c r="F42" s="35" t="s">
        <v>21</v>
      </c>
    </row>
    <row r="43" spans="1:6" ht="52.7" customHeight="1">
      <c r="A43" s="10">
        <v>185</v>
      </c>
      <c r="B43" s="10" t="s">
        <v>803</v>
      </c>
      <c r="C43" s="10" t="s">
        <v>804</v>
      </c>
      <c r="D43" s="10" t="s">
        <v>805</v>
      </c>
      <c r="E43" s="10" t="s">
        <v>806</v>
      </c>
      <c r="F43" s="34" t="s">
        <v>17</v>
      </c>
    </row>
    <row r="44" spans="1:6" ht="39.6" customHeight="1">
      <c r="A44" s="10">
        <v>186</v>
      </c>
      <c r="B44" s="10" t="s">
        <v>807</v>
      </c>
      <c r="C44" s="10" t="s">
        <v>808</v>
      </c>
      <c r="D44" s="10" t="s">
        <v>809</v>
      </c>
      <c r="E44" s="10" t="s">
        <v>810</v>
      </c>
      <c r="F44" s="34" t="s">
        <v>17</v>
      </c>
    </row>
    <row r="45" spans="1:6" ht="66" customHeight="1">
      <c r="A45" s="10">
        <v>187</v>
      </c>
      <c r="B45" s="10" t="s">
        <v>811</v>
      </c>
      <c r="C45" s="10" t="s">
        <v>812</v>
      </c>
      <c r="D45" s="10" t="s">
        <v>813</v>
      </c>
      <c r="E45" s="10" t="s">
        <v>814</v>
      </c>
      <c r="F45" s="34" t="s">
        <v>17</v>
      </c>
    </row>
    <row r="46" spans="1:6" ht="66" customHeight="1">
      <c r="A46" s="10">
        <v>188</v>
      </c>
      <c r="B46" s="10" t="s">
        <v>815</v>
      </c>
      <c r="C46" s="10" t="s">
        <v>816</v>
      </c>
      <c r="D46" s="10" t="s">
        <v>817</v>
      </c>
      <c r="E46" s="10" t="s">
        <v>818</v>
      </c>
      <c r="F46" s="34" t="s">
        <v>17</v>
      </c>
    </row>
    <row r="47" spans="1:6" ht="52.7" customHeight="1">
      <c r="A47" s="10">
        <v>189</v>
      </c>
      <c r="B47" s="10" t="s">
        <v>819</v>
      </c>
      <c r="C47" s="10" t="s">
        <v>820</v>
      </c>
      <c r="D47" s="10" t="s">
        <v>821</v>
      </c>
      <c r="E47" s="10" t="s">
        <v>822</v>
      </c>
      <c r="F47" s="34" t="s">
        <v>17</v>
      </c>
    </row>
    <row r="48" spans="1:6" ht="52.7" customHeight="1">
      <c r="A48" s="10">
        <v>190</v>
      </c>
      <c r="B48" s="10" t="s">
        <v>106</v>
      </c>
      <c r="C48" s="10" t="s">
        <v>823</v>
      </c>
      <c r="D48" s="10" t="s">
        <v>107</v>
      </c>
      <c r="E48" s="10" t="s">
        <v>108</v>
      </c>
      <c r="F48" s="38" t="s">
        <v>20</v>
      </c>
    </row>
    <row r="49" spans="1:6" ht="52.7" customHeight="1">
      <c r="A49" s="10">
        <v>191</v>
      </c>
      <c r="B49" s="10" t="s">
        <v>824</v>
      </c>
      <c r="C49" s="10" t="s">
        <v>825</v>
      </c>
      <c r="D49" s="10" t="s">
        <v>826</v>
      </c>
      <c r="E49" s="10" t="s">
        <v>827</v>
      </c>
      <c r="F49" s="34" t="s">
        <v>17</v>
      </c>
    </row>
    <row r="50" spans="1:6" ht="52.7" customHeight="1">
      <c r="A50" s="10">
        <v>192</v>
      </c>
      <c r="B50" s="10" t="s">
        <v>828</v>
      </c>
      <c r="C50" s="10" t="s">
        <v>829</v>
      </c>
      <c r="D50" s="10" t="s">
        <v>830</v>
      </c>
      <c r="E50" s="10" t="s">
        <v>831</v>
      </c>
      <c r="F50" s="34" t="s">
        <v>17</v>
      </c>
    </row>
    <row r="51" spans="1:6" ht="79.150000000000006" customHeight="1">
      <c r="A51" s="10">
        <v>193</v>
      </c>
      <c r="B51" s="10" t="s">
        <v>832</v>
      </c>
      <c r="C51" s="10" t="s">
        <v>833</v>
      </c>
      <c r="D51" s="10" t="s">
        <v>834</v>
      </c>
      <c r="E51" s="10" t="s">
        <v>835</v>
      </c>
      <c r="F51" s="34" t="s">
        <v>17</v>
      </c>
    </row>
    <row r="52" spans="1:6" ht="66" customHeight="1">
      <c r="A52" s="10">
        <v>194</v>
      </c>
      <c r="B52" s="10" t="s">
        <v>216</v>
      </c>
      <c r="C52" s="10" t="s">
        <v>836</v>
      </c>
      <c r="D52" s="10" t="s">
        <v>217</v>
      </c>
      <c r="E52" s="10" t="s">
        <v>218</v>
      </c>
      <c r="F52" s="35" t="s">
        <v>21</v>
      </c>
    </row>
    <row r="53" spans="1:6" ht="52.7" customHeight="1">
      <c r="A53" s="10">
        <v>195</v>
      </c>
      <c r="B53" s="10" t="s">
        <v>837</v>
      </c>
      <c r="C53" s="10" t="s">
        <v>838</v>
      </c>
      <c r="D53" s="10" t="s">
        <v>839</v>
      </c>
      <c r="E53" s="10" t="s">
        <v>840</v>
      </c>
      <c r="F53" s="34" t="s">
        <v>17</v>
      </c>
    </row>
    <row r="54" spans="1:6">
      <c r="A54" s="10"/>
      <c r="B54" s="10"/>
      <c r="C54" s="10"/>
      <c r="D54" s="10"/>
      <c r="E54" s="10"/>
      <c r="F54" s="10"/>
    </row>
  </sheetData>
  <mergeCells count="3">
    <mergeCell ref="A1:F2"/>
    <mergeCell ref="A3:B3"/>
    <mergeCell ref="D3:F3"/>
  </mergeCells>
  <conditionalFormatting sqref="F6:F50">
    <cfRule type="expression" dxfId="29" priority="1">
      <formula>F6="Conforme"</formula>
    </cfRule>
    <cfRule type="expression" dxfId="28" priority="2">
      <formula>F6="No conforme"</formula>
    </cfRule>
    <cfRule type="expression" dxfId="27" priority="3">
      <formula>F6="Observación"</formula>
    </cfRule>
    <cfRule type="expression" dxfId="26" priority="4">
      <formula>F6="Oportunidad de mejora"</formula>
    </cfRule>
    <cfRule type="expression" dxfId="25" priority="5">
      <formula>F6="Fortaleza"</formula>
    </cfRule>
    <cfRule type="expression" dxfId="24" priority="6">
      <formula>F6="Excluido"</formula>
    </cfRule>
  </conditionalFormatting>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43"/>
  <sheetViews>
    <sheetView showGridLines="0" topLeftCell="A17" workbookViewId="0">
      <selection activeCell="A6" sqref="A6:XFD23"/>
    </sheetView>
  </sheetViews>
  <sheetFormatPr baseColWidth="10" defaultColWidth="9" defaultRowHeight="14.25"/>
  <cols>
    <col min="1" max="1" width="8" customWidth="1"/>
    <col min="2" max="2" width="42" customWidth="1"/>
    <col min="3" max="3" width="55" customWidth="1"/>
    <col min="4" max="4" width="62" customWidth="1"/>
    <col min="5" max="5" width="105" customWidth="1"/>
    <col min="6" max="6" width="24" customWidth="1"/>
    <col min="7" max="7" width="52" customWidth="1"/>
    <col min="8" max="8" width="12" customWidth="1"/>
  </cols>
  <sheetData>
    <row r="1" spans="1:8">
      <c r="A1" s="143" t="s">
        <v>1322</v>
      </c>
      <c r="B1" s="143"/>
      <c r="C1" s="143"/>
      <c r="D1" s="143"/>
      <c r="E1" s="143"/>
      <c r="F1" s="143"/>
      <c r="G1" s="143"/>
      <c r="H1" s="143"/>
    </row>
    <row r="2" spans="1:8">
      <c r="A2" s="143"/>
      <c r="B2" s="143"/>
      <c r="C2" s="143"/>
      <c r="D2" s="143"/>
      <c r="E2" s="143"/>
      <c r="F2" s="143"/>
      <c r="G2" s="143"/>
      <c r="H2" s="143"/>
    </row>
    <row r="3" spans="1:8" ht="15">
      <c r="A3" s="43" t="str">
        <f>HYPERLINK("#'Dashboard'!A1","← VOLVER AL DASHBOARD PRINCIPAL")</f>
        <v>← VOLVER AL DASHBOARD PRINCIPAL</v>
      </c>
      <c r="B3" s="45"/>
      <c r="D3" s="146" t="s">
        <v>1323</v>
      </c>
      <c r="E3" s="147" t="s">
        <v>1324</v>
      </c>
      <c r="F3" s="147" t="s">
        <v>1324</v>
      </c>
      <c r="G3" s="147" t="s">
        <v>1324</v>
      </c>
      <c r="H3" s="148" t="s">
        <v>1324</v>
      </c>
    </row>
    <row r="5" spans="1:8" ht="15">
      <c r="A5" s="6" t="s">
        <v>37</v>
      </c>
      <c r="B5" s="8" t="s">
        <v>39</v>
      </c>
      <c r="C5" s="8" t="s">
        <v>256</v>
      </c>
      <c r="D5" s="8" t="s">
        <v>40</v>
      </c>
      <c r="E5" s="8" t="s">
        <v>41</v>
      </c>
      <c r="F5" s="8" t="s">
        <v>38</v>
      </c>
      <c r="G5" s="8" t="s">
        <v>42</v>
      </c>
      <c r="H5" s="7" t="s">
        <v>257</v>
      </c>
    </row>
    <row r="6" spans="1:8" ht="54.75" customHeight="1">
      <c r="A6" s="10">
        <v>196</v>
      </c>
      <c r="B6" s="10" t="s">
        <v>573</v>
      </c>
      <c r="C6" s="10" t="s">
        <v>574</v>
      </c>
      <c r="D6" s="10" t="s">
        <v>841</v>
      </c>
      <c r="E6" s="10" t="s">
        <v>842</v>
      </c>
      <c r="F6" s="34" t="s">
        <v>17</v>
      </c>
      <c r="G6" s="10" t="s">
        <v>221</v>
      </c>
      <c r="H6" s="10">
        <v>9</v>
      </c>
    </row>
    <row r="7" spans="1:8" ht="54.75" customHeight="1">
      <c r="A7" s="10">
        <v>197</v>
      </c>
      <c r="B7" s="10" t="s">
        <v>843</v>
      </c>
      <c r="C7" s="10" t="s">
        <v>844</v>
      </c>
      <c r="D7" s="10" t="s">
        <v>845</v>
      </c>
      <c r="E7" s="10" t="s">
        <v>846</v>
      </c>
      <c r="F7" s="34" t="s">
        <v>17</v>
      </c>
      <c r="G7" s="10" t="s">
        <v>221</v>
      </c>
      <c r="H7" s="10">
        <v>10</v>
      </c>
    </row>
    <row r="8" spans="1:8" ht="54.75" customHeight="1">
      <c r="A8" s="10">
        <v>198</v>
      </c>
      <c r="B8" s="10" t="s">
        <v>573</v>
      </c>
      <c r="C8" s="10" t="s">
        <v>574</v>
      </c>
      <c r="D8" s="10" t="s">
        <v>847</v>
      </c>
      <c r="E8" s="10" t="s">
        <v>848</v>
      </c>
      <c r="F8" s="34" t="s">
        <v>17</v>
      </c>
      <c r="G8" s="10" t="s">
        <v>221</v>
      </c>
      <c r="H8" s="10">
        <v>11</v>
      </c>
    </row>
    <row r="9" spans="1:8" ht="54.75" customHeight="1">
      <c r="A9" s="10">
        <v>199</v>
      </c>
      <c r="B9" s="10" t="s">
        <v>592</v>
      </c>
      <c r="C9" s="10" t="s">
        <v>593</v>
      </c>
      <c r="D9" s="10" t="s">
        <v>849</v>
      </c>
      <c r="E9" s="10" t="s">
        <v>850</v>
      </c>
      <c r="F9" s="34" t="s">
        <v>17</v>
      </c>
      <c r="G9" s="10" t="s">
        <v>221</v>
      </c>
      <c r="H9" s="10">
        <v>12</v>
      </c>
    </row>
    <row r="10" spans="1:8" ht="54.75" customHeight="1">
      <c r="A10" s="10">
        <v>200</v>
      </c>
      <c r="B10" s="10" t="s">
        <v>592</v>
      </c>
      <c r="C10" s="10" t="s">
        <v>593</v>
      </c>
      <c r="D10" s="10" t="s">
        <v>851</v>
      </c>
      <c r="E10" s="10" t="s">
        <v>852</v>
      </c>
      <c r="F10" s="34" t="s">
        <v>17</v>
      </c>
      <c r="G10" s="10" t="s">
        <v>221</v>
      </c>
      <c r="H10" s="10">
        <v>13</v>
      </c>
    </row>
    <row r="11" spans="1:8" ht="54.75" customHeight="1">
      <c r="A11" s="10">
        <v>201</v>
      </c>
      <c r="B11" s="10" t="s">
        <v>635</v>
      </c>
      <c r="C11" s="10" t="s">
        <v>636</v>
      </c>
      <c r="D11" s="10" t="s">
        <v>853</v>
      </c>
      <c r="E11" s="10" t="s">
        <v>854</v>
      </c>
      <c r="F11" s="34" t="s">
        <v>17</v>
      </c>
      <c r="G11" s="10" t="s">
        <v>221</v>
      </c>
      <c r="H11" s="10">
        <v>14</v>
      </c>
    </row>
    <row r="12" spans="1:8" ht="54.75" customHeight="1">
      <c r="A12" s="10">
        <v>202</v>
      </c>
      <c r="B12" s="10" t="s">
        <v>855</v>
      </c>
      <c r="C12" s="10" t="s">
        <v>856</v>
      </c>
      <c r="D12" s="10" t="s">
        <v>857</v>
      </c>
      <c r="E12" s="10" t="s">
        <v>858</v>
      </c>
      <c r="F12" s="34" t="s">
        <v>17</v>
      </c>
      <c r="G12" s="10" t="s">
        <v>221</v>
      </c>
      <c r="H12" s="10">
        <v>15</v>
      </c>
    </row>
    <row r="13" spans="1:8" ht="54.75" customHeight="1">
      <c r="A13" s="10">
        <v>203</v>
      </c>
      <c r="B13" s="10" t="s">
        <v>859</v>
      </c>
      <c r="C13" s="10" t="s">
        <v>860</v>
      </c>
      <c r="D13" s="10" t="s">
        <v>861</v>
      </c>
      <c r="E13" s="10" t="s">
        <v>862</v>
      </c>
      <c r="F13" s="34" t="s">
        <v>17</v>
      </c>
      <c r="G13" s="10" t="s">
        <v>221</v>
      </c>
      <c r="H13" s="10">
        <v>16</v>
      </c>
    </row>
    <row r="14" spans="1:8" ht="54.75" customHeight="1">
      <c r="A14" s="10">
        <v>204</v>
      </c>
      <c r="B14" s="10" t="s">
        <v>863</v>
      </c>
      <c r="C14" s="10" t="s">
        <v>864</v>
      </c>
      <c r="D14" s="10" t="s">
        <v>865</v>
      </c>
      <c r="E14" s="10" t="s">
        <v>866</v>
      </c>
      <c r="F14" s="34" t="s">
        <v>17</v>
      </c>
      <c r="G14" s="10" t="s">
        <v>221</v>
      </c>
      <c r="H14" s="10">
        <v>17</v>
      </c>
    </row>
    <row r="15" spans="1:8" ht="54.75" customHeight="1">
      <c r="A15" s="10">
        <v>205</v>
      </c>
      <c r="B15" s="10" t="s">
        <v>863</v>
      </c>
      <c r="C15" s="10" t="s">
        <v>864</v>
      </c>
      <c r="D15" s="10" t="s">
        <v>867</v>
      </c>
      <c r="E15" s="10" t="s">
        <v>868</v>
      </c>
      <c r="F15" s="34" t="s">
        <v>17</v>
      </c>
      <c r="G15" s="10" t="s">
        <v>221</v>
      </c>
      <c r="H15" s="10">
        <v>18</v>
      </c>
    </row>
    <row r="16" spans="1:8" ht="54.75" customHeight="1">
      <c r="A16" s="10">
        <v>206</v>
      </c>
      <c r="B16" s="10" t="s">
        <v>199</v>
      </c>
      <c r="C16" s="10" t="s">
        <v>619</v>
      </c>
      <c r="D16" s="10" t="s">
        <v>869</v>
      </c>
      <c r="E16" s="10" t="s">
        <v>870</v>
      </c>
      <c r="F16" s="34" t="s">
        <v>17</v>
      </c>
      <c r="G16" s="10" t="s">
        <v>221</v>
      </c>
      <c r="H16" s="10">
        <v>19</v>
      </c>
    </row>
    <row r="17" spans="1:8" ht="54.75" customHeight="1">
      <c r="A17" s="10">
        <v>207</v>
      </c>
      <c r="B17" s="10" t="s">
        <v>871</v>
      </c>
      <c r="C17" s="10" t="s">
        <v>872</v>
      </c>
      <c r="D17" s="10" t="s">
        <v>873</v>
      </c>
      <c r="E17" s="10" t="s">
        <v>874</v>
      </c>
      <c r="F17" s="34" t="s">
        <v>17</v>
      </c>
      <c r="G17" s="10" t="s">
        <v>221</v>
      </c>
      <c r="H17" s="10">
        <v>20</v>
      </c>
    </row>
    <row r="18" spans="1:8" ht="54.75" customHeight="1">
      <c r="A18" s="10">
        <v>208</v>
      </c>
      <c r="B18" s="10" t="s">
        <v>641</v>
      </c>
      <c r="C18" s="10" t="s">
        <v>642</v>
      </c>
      <c r="D18" s="10" t="s">
        <v>875</v>
      </c>
      <c r="E18" s="10" t="s">
        <v>876</v>
      </c>
      <c r="F18" s="34" t="s">
        <v>17</v>
      </c>
      <c r="G18" s="10" t="s">
        <v>221</v>
      </c>
      <c r="H18" s="10">
        <v>21</v>
      </c>
    </row>
    <row r="19" spans="1:8" ht="54.75" customHeight="1">
      <c r="A19" s="10">
        <v>209</v>
      </c>
      <c r="B19" s="10" t="s">
        <v>877</v>
      </c>
      <c r="C19" s="10" t="s">
        <v>878</v>
      </c>
      <c r="D19" s="10" t="s">
        <v>879</v>
      </c>
      <c r="E19" s="10" t="s">
        <v>880</v>
      </c>
      <c r="F19" s="34" t="s">
        <v>17</v>
      </c>
      <c r="G19" s="10" t="s">
        <v>221</v>
      </c>
      <c r="H19" s="10">
        <v>22</v>
      </c>
    </row>
    <row r="20" spans="1:8" ht="54.75" customHeight="1">
      <c r="A20" s="10">
        <v>210</v>
      </c>
      <c r="B20" s="10" t="s">
        <v>881</v>
      </c>
      <c r="C20" s="10" t="s">
        <v>882</v>
      </c>
      <c r="D20" s="10" t="s">
        <v>883</v>
      </c>
      <c r="E20" s="10" t="s">
        <v>884</v>
      </c>
      <c r="F20" s="34" t="s">
        <v>17</v>
      </c>
      <c r="G20" s="10" t="s">
        <v>221</v>
      </c>
      <c r="H20" s="10">
        <v>23</v>
      </c>
    </row>
    <row r="21" spans="1:8" ht="54.75" customHeight="1">
      <c r="A21" s="10">
        <v>211</v>
      </c>
      <c r="B21" s="10" t="s">
        <v>199</v>
      </c>
      <c r="C21" s="10" t="s">
        <v>619</v>
      </c>
      <c r="D21" s="10" t="s">
        <v>885</v>
      </c>
      <c r="E21" s="10" t="s">
        <v>886</v>
      </c>
      <c r="F21" s="34" t="s">
        <v>17</v>
      </c>
      <c r="G21" s="10" t="s">
        <v>221</v>
      </c>
      <c r="H21" s="10">
        <v>24</v>
      </c>
    </row>
    <row r="22" spans="1:8" ht="54.75" customHeight="1">
      <c r="A22" s="10">
        <v>212</v>
      </c>
      <c r="B22" s="10" t="s">
        <v>199</v>
      </c>
      <c r="C22" s="10" t="s">
        <v>619</v>
      </c>
      <c r="D22" s="10" t="s">
        <v>887</v>
      </c>
      <c r="E22" s="10" t="s">
        <v>888</v>
      </c>
      <c r="F22" s="34" t="s">
        <v>17</v>
      </c>
      <c r="G22" s="10" t="s">
        <v>221</v>
      </c>
      <c r="H22" s="10">
        <v>25</v>
      </c>
    </row>
    <row r="23" spans="1:8" ht="54.75" customHeight="1">
      <c r="A23" s="10">
        <v>213</v>
      </c>
      <c r="B23" s="10" t="s">
        <v>193</v>
      </c>
      <c r="C23" s="10" t="s">
        <v>639</v>
      </c>
      <c r="D23" s="10" t="s">
        <v>219</v>
      </c>
      <c r="E23" s="10" t="s">
        <v>220</v>
      </c>
      <c r="F23" s="35" t="s">
        <v>21</v>
      </c>
      <c r="G23" s="10" t="s">
        <v>221</v>
      </c>
      <c r="H23" s="10">
        <v>26</v>
      </c>
    </row>
    <row r="24" spans="1:8">
      <c r="A24" s="10"/>
      <c r="B24" s="10"/>
      <c r="C24" s="10"/>
      <c r="D24" s="10"/>
      <c r="E24" s="10"/>
      <c r="F24" s="10"/>
      <c r="G24" s="10"/>
      <c r="H24" s="10"/>
    </row>
    <row r="25" spans="1:8">
      <c r="A25" s="10"/>
      <c r="B25" s="10"/>
      <c r="C25" s="10"/>
      <c r="D25" s="10"/>
      <c r="E25" s="10"/>
      <c r="F25" s="10"/>
      <c r="G25" s="10"/>
      <c r="H25" s="10"/>
    </row>
    <row r="26" spans="1:8">
      <c r="A26" s="10"/>
      <c r="B26" s="10"/>
      <c r="C26" s="10"/>
      <c r="D26" s="10"/>
      <c r="E26" s="10"/>
      <c r="F26" s="10"/>
      <c r="G26" s="10"/>
      <c r="H26" s="10"/>
    </row>
    <row r="27" spans="1:8">
      <c r="A27" s="10"/>
      <c r="B27" s="10"/>
      <c r="C27" s="10"/>
      <c r="D27" s="10"/>
      <c r="E27" s="10"/>
      <c r="F27" s="10"/>
      <c r="G27" s="10"/>
      <c r="H27" s="10"/>
    </row>
    <row r="28" spans="1:8">
      <c r="A28" s="10"/>
      <c r="B28" s="10"/>
      <c r="C28" s="10"/>
      <c r="D28" s="10"/>
      <c r="E28" s="10"/>
      <c r="F28" s="10"/>
      <c r="G28" s="10"/>
      <c r="H28" s="10"/>
    </row>
    <row r="29" spans="1:8">
      <c r="A29" s="10"/>
      <c r="B29" s="10"/>
      <c r="C29" s="10"/>
      <c r="D29" s="10"/>
      <c r="E29" s="10"/>
      <c r="F29" s="10"/>
      <c r="G29" s="10"/>
      <c r="H29" s="10"/>
    </row>
    <row r="30" spans="1:8">
      <c r="A30" s="10"/>
      <c r="B30" s="10"/>
      <c r="C30" s="10"/>
      <c r="D30" s="10"/>
      <c r="E30" s="10"/>
      <c r="F30" s="10"/>
      <c r="G30" s="10"/>
      <c r="H30" s="10"/>
    </row>
    <row r="31" spans="1:8">
      <c r="A31" s="10"/>
      <c r="B31" s="10"/>
      <c r="C31" s="10"/>
      <c r="D31" s="10"/>
      <c r="E31" s="10"/>
      <c r="F31" s="10"/>
      <c r="G31" s="10"/>
      <c r="H31" s="10"/>
    </row>
    <row r="32" spans="1:8">
      <c r="A32" s="10"/>
      <c r="B32" s="10"/>
      <c r="C32" s="10"/>
      <c r="D32" s="10"/>
      <c r="E32" s="10"/>
      <c r="F32" s="10"/>
      <c r="G32" s="10"/>
      <c r="H32" s="10"/>
    </row>
    <row r="33" spans="1:8">
      <c r="A33" s="10"/>
      <c r="B33" s="10"/>
      <c r="C33" s="10"/>
      <c r="D33" s="10"/>
      <c r="E33" s="10"/>
      <c r="F33" s="10"/>
      <c r="G33" s="10"/>
      <c r="H33" s="10"/>
    </row>
    <row r="34" spans="1:8">
      <c r="A34" s="10"/>
      <c r="B34" s="10"/>
      <c r="C34" s="10"/>
      <c r="D34" s="10"/>
      <c r="E34" s="10"/>
      <c r="F34" s="10"/>
      <c r="G34" s="10"/>
      <c r="H34" s="10"/>
    </row>
    <row r="35" spans="1:8">
      <c r="A35" s="10"/>
      <c r="B35" s="10"/>
      <c r="C35" s="10"/>
      <c r="D35" s="10"/>
      <c r="E35" s="10"/>
      <c r="F35" s="10"/>
      <c r="G35" s="10"/>
      <c r="H35" s="10"/>
    </row>
    <row r="36" spans="1:8">
      <c r="A36" s="10"/>
      <c r="B36" s="10"/>
      <c r="C36" s="10"/>
      <c r="D36" s="10"/>
      <c r="E36" s="10"/>
      <c r="F36" s="10"/>
      <c r="G36" s="10"/>
      <c r="H36" s="10"/>
    </row>
    <row r="37" spans="1:8">
      <c r="A37" s="10"/>
      <c r="B37" s="10"/>
      <c r="C37" s="10"/>
      <c r="D37" s="10"/>
      <c r="E37" s="10"/>
      <c r="F37" s="10"/>
      <c r="G37" s="10"/>
      <c r="H37" s="10"/>
    </row>
    <row r="38" spans="1:8">
      <c r="A38" s="10"/>
      <c r="B38" s="10"/>
      <c r="C38" s="10"/>
      <c r="D38" s="10"/>
      <c r="E38" s="10"/>
      <c r="F38" s="10"/>
      <c r="G38" s="10"/>
      <c r="H38" s="10"/>
    </row>
    <row r="39" spans="1:8">
      <c r="A39" s="10"/>
      <c r="B39" s="10"/>
      <c r="C39" s="10"/>
      <c r="D39" s="10"/>
      <c r="E39" s="10"/>
      <c r="F39" s="10"/>
      <c r="G39" s="10"/>
      <c r="H39" s="10"/>
    </row>
    <row r="40" spans="1:8">
      <c r="A40" s="10"/>
      <c r="B40" s="10"/>
      <c r="C40" s="10"/>
      <c r="D40" s="10"/>
      <c r="E40" s="10"/>
      <c r="F40" s="10"/>
      <c r="G40" s="10"/>
      <c r="H40" s="10"/>
    </row>
    <row r="41" spans="1:8">
      <c r="A41" s="10"/>
      <c r="B41" s="10"/>
      <c r="C41" s="10"/>
      <c r="D41" s="10"/>
      <c r="E41" s="10"/>
      <c r="F41" s="10"/>
      <c r="G41" s="10"/>
      <c r="H41" s="10"/>
    </row>
    <row r="42" spans="1:8">
      <c r="A42" s="10"/>
      <c r="B42" s="10"/>
      <c r="C42" s="10"/>
      <c r="D42" s="10"/>
      <c r="E42" s="10"/>
      <c r="F42" s="10"/>
      <c r="G42" s="10"/>
      <c r="H42" s="10"/>
    </row>
    <row r="43" spans="1:8">
      <c r="A43" s="10"/>
      <c r="B43" s="10"/>
      <c r="C43" s="10"/>
      <c r="D43" s="10"/>
      <c r="E43" s="10"/>
      <c r="F43" s="10"/>
      <c r="G43" s="10"/>
      <c r="H43" s="10"/>
    </row>
  </sheetData>
  <mergeCells count="3">
    <mergeCell ref="A1:H2"/>
    <mergeCell ref="A3:B3"/>
    <mergeCell ref="D3:H3"/>
  </mergeCells>
  <conditionalFormatting sqref="F6:F43">
    <cfRule type="expression" dxfId="23" priority="1">
      <formula>F6="Conforme"</formula>
    </cfRule>
    <cfRule type="expression" dxfId="22" priority="2">
      <formula>F6="No conforme"</formula>
    </cfRule>
    <cfRule type="expression" dxfId="21" priority="3">
      <formula>F6="Observación"</formula>
    </cfRule>
    <cfRule type="expression" dxfId="20" priority="4">
      <formula>F6="Oportunidad de mejora"</formula>
    </cfRule>
    <cfRule type="expression" dxfId="19" priority="5">
      <formula>F6="Fortaleza"</formula>
    </cfRule>
    <cfRule type="expression" dxfId="18" priority="6">
      <formula>F6="Excluido"</formula>
    </cfRule>
  </conditionalFormatting>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49"/>
  <sheetViews>
    <sheetView topLeftCell="A7" workbookViewId="0">
      <selection activeCell="B6" sqref="B6"/>
    </sheetView>
  </sheetViews>
  <sheetFormatPr baseColWidth="10" defaultColWidth="9" defaultRowHeight="14.25"/>
  <cols>
    <col min="1" max="1" width="8" customWidth="1"/>
    <col min="2" max="2" width="42" customWidth="1"/>
    <col min="3" max="3" width="55" customWidth="1"/>
    <col min="4" max="4" width="62" customWidth="1"/>
    <col min="5" max="5" width="105" customWidth="1"/>
    <col min="6" max="6" width="24" customWidth="1"/>
    <col min="7" max="7" width="52" customWidth="1"/>
    <col min="8" max="8" width="12" customWidth="1"/>
  </cols>
  <sheetData>
    <row r="1" spans="1:8">
      <c r="A1" s="143" t="s">
        <v>1325</v>
      </c>
      <c r="B1" s="143"/>
      <c r="C1" s="143"/>
      <c r="D1" s="143"/>
      <c r="E1" s="143"/>
      <c r="F1" s="143"/>
      <c r="G1" s="143"/>
      <c r="H1" s="143"/>
    </row>
    <row r="2" spans="1:8">
      <c r="A2" s="143"/>
      <c r="B2" s="143"/>
      <c r="C2" s="143"/>
      <c r="D2" s="143"/>
      <c r="E2" s="143"/>
      <c r="F2" s="143"/>
      <c r="G2" s="143"/>
      <c r="H2" s="143"/>
    </row>
    <row r="3" spans="1:8" ht="15">
      <c r="A3" s="43" t="str">
        <f>HYPERLINK("#'Dashboard'!A1","← VOLVER AL DASHBOARD PRINCIPAL")</f>
        <v>← VOLVER AL DASHBOARD PRINCIPAL</v>
      </c>
      <c r="B3" s="45"/>
      <c r="D3" s="146" t="s">
        <v>1326</v>
      </c>
      <c r="E3" s="147" t="s">
        <v>1327</v>
      </c>
      <c r="F3" s="147" t="s">
        <v>1327</v>
      </c>
      <c r="G3" s="147" t="s">
        <v>1327</v>
      </c>
      <c r="H3" s="148" t="s">
        <v>1327</v>
      </c>
    </row>
    <row r="5" spans="1:8" ht="15">
      <c r="A5" s="6" t="s">
        <v>37</v>
      </c>
      <c r="B5" s="8" t="s">
        <v>39</v>
      </c>
      <c r="C5" s="8" t="s">
        <v>256</v>
      </c>
      <c r="D5" s="8" t="s">
        <v>40</v>
      </c>
      <c r="E5" s="8" t="s">
        <v>41</v>
      </c>
      <c r="F5" s="8" t="s">
        <v>38</v>
      </c>
      <c r="G5" s="8" t="s">
        <v>42</v>
      </c>
      <c r="H5" s="7" t="s">
        <v>257</v>
      </c>
    </row>
    <row r="6" spans="1:8" ht="102" customHeight="1">
      <c r="A6" s="10">
        <v>214</v>
      </c>
      <c r="B6" s="10" t="s">
        <v>109</v>
      </c>
      <c r="C6" s="10" t="s">
        <v>889</v>
      </c>
      <c r="D6" s="10" t="s">
        <v>110</v>
      </c>
      <c r="E6" s="10" t="s">
        <v>111</v>
      </c>
      <c r="F6" s="36" t="s">
        <v>19</v>
      </c>
      <c r="G6" s="10" t="s">
        <v>112</v>
      </c>
      <c r="H6" s="10">
        <v>9</v>
      </c>
    </row>
    <row r="7" spans="1:8" ht="102" customHeight="1">
      <c r="A7" s="10">
        <v>215</v>
      </c>
      <c r="B7" s="10" t="s">
        <v>890</v>
      </c>
      <c r="C7" s="10" t="s">
        <v>891</v>
      </c>
      <c r="D7" s="10" t="s">
        <v>892</v>
      </c>
      <c r="E7" s="10" t="s">
        <v>893</v>
      </c>
      <c r="F7" s="34" t="s">
        <v>17</v>
      </c>
      <c r="G7" s="10" t="s">
        <v>112</v>
      </c>
      <c r="H7" s="10">
        <v>10</v>
      </c>
    </row>
    <row r="8" spans="1:8" ht="102" customHeight="1">
      <c r="A8" s="10">
        <v>216</v>
      </c>
      <c r="B8" s="10" t="s">
        <v>894</v>
      </c>
      <c r="C8" s="10" t="s">
        <v>895</v>
      </c>
      <c r="D8" s="10" t="s">
        <v>896</v>
      </c>
      <c r="E8" s="10" t="s">
        <v>897</v>
      </c>
      <c r="F8" s="34" t="s">
        <v>17</v>
      </c>
      <c r="G8" s="10" t="s">
        <v>112</v>
      </c>
      <c r="H8" s="10">
        <v>11</v>
      </c>
    </row>
    <row r="9" spans="1:8" ht="102" customHeight="1">
      <c r="A9" s="10">
        <v>217</v>
      </c>
      <c r="B9" s="10" t="s">
        <v>898</v>
      </c>
      <c r="C9" s="10" t="s">
        <v>899</v>
      </c>
      <c r="D9" s="10" t="s">
        <v>900</v>
      </c>
      <c r="E9" s="10" t="s">
        <v>901</v>
      </c>
      <c r="F9" s="34" t="s">
        <v>17</v>
      </c>
      <c r="G9" s="10" t="s">
        <v>112</v>
      </c>
      <c r="H9" s="10">
        <v>12</v>
      </c>
    </row>
    <row r="10" spans="1:8" ht="102" customHeight="1">
      <c r="A10" s="10">
        <v>218</v>
      </c>
      <c r="B10" s="10" t="s">
        <v>902</v>
      </c>
      <c r="C10" s="10" t="s">
        <v>903</v>
      </c>
      <c r="D10" s="10" t="s">
        <v>904</v>
      </c>
      <c r="E10" s="10" t="s">
        <v>905</v>
      </c>
      <c r="F10" s="34" t="s">
        <v>17</v>
      </c>
      <c r="G10" s="10" t="s">
        <v>112</v>
      </c>
      <c r="H10" s="10">
        <v>13</v>
      </c>
    </row>
    <row r="11" spans="1:8" ht="102" customHeight="1">
      <c r="A11" s="10">
        <v>219</v>
      </c>
      <c r="B11" s="10" t="s">
        <v>906</v>
      </c>
      <c r="C11" s="10" t="s">
        <v>907</v>
      </c>
      <c r="D11" s="10" t="s">
        <v>908</v>
      </c>
      <c r="E11" s="10" t="s">
        <v>909</v>
      </c>
      <c r="F11" s="34" t="s">
        <v>17</v>
      </c>
      <c r="G11" s="10" t="s">
        <v>112</v>
      </c>
      <c r="H11" s="10">
        <v>14</v>
      </c>
    </row>
    <row r="12" spans="1:8" ht="102" customHeight="1">
      <c r="A12" s="10">
        <v>220</v>
      </c>
      <c r="B12" s="10" t="s">
        <v>910</v>
      </c>
      <c r="C12" s="10" t="s">
        <v>911</v>
      </c>
      <c r="D12" s="10" t="s">
        <v>912</v>
      </c>
      <c r="E12" s="10" t="s">
        <v>913</v>
      </c>
      <c r="F12" s="34" t="s">
        <v>17</v>
      </c>
      <c r="G12" s="10" t="s">
        <v>112</v>
      </c>
      <c r="H12" s="10">
        <v>15</v>
      </c>
    </row>
    <row r="13" spans="1:8" ht="102" customHeight="1">
      <c r="A13" s="10">
        <v>221</v>
      </c>
      <c r="B13" s="10" t="s">
        <v>50</v>
      </c>
      <c r="C13" s="10" t="s">
        <v>914</v>
      </c>
      <c r="D13" s="10" t="s">
        <v>915</v>
      </c>
      <c r="E13" s="10" t="s">
        <v>916</v>
      </c>
      <c r="F13" s="34" t="s">
        <v>17</v>
      </c>
      <c r="G13" s="10" t="s">
        <v>112</v>
      </c>
      <c r="H13" s="10">
        <v>16</v>
      </c>
    </row>
    <row r="14" spans="1:8" ht="102" customHeight="1">
      <c r="A14" s="10">
        <v>222</v>
      </c>
      <c r="B14" s="10" t="s">
        <v>352</v>
      </c>
      <c r="C14" s="10" t="s">
        <v>917</v>
      </c>
      <c r="D14" s="10" t="s">
        <v>918</v>
      </c>
      <c r="E14" s="10" t="s">
        <v>919</v>
      </c>
      <c r="F14" s="34" t="s">
        <v>17</v>
      </c>
      <c r="G14" s="10" t="s">
        <v>112</v>
      </c>
      <c r="H14" s="10">
        <v>17</v>
      </c>
    </row>
    <row r="15" spans="1:8" ht="102" customHeight="1">
      <c r="A15" s="10">
        <v>223</v>
      </c>
      <c r="B15" s="10" t="s">
        <v>352</v>
      </c>
      <c r="C15" s="10" t="s">
        <v>920</v>
      </c>
      <c r="D15" s="10" t="s">
        <v>921</v>
      </c>
      <c r="E15" s="10" t="s">
        <v>922</v>
      </c>
      <c r="F15" s="34" t="s">
        <v>17</v>
      </c>
      <c r="G15" s="10" t="s">
        <v>112</v>
      </c>
      <c r="H15" s="10">
        <v>18</v>
      </c>
    </row>
    <row r="16" spans="1:8" ht="102" customHeight="1">
      <c r="A16" s="10">
        <v>224</v>
      </c>
      <c r="B16" s="10" t="s">
        <v>113</v>
      </c>
      <c r="C16" s="10" t="s">
        <v>923</v>
      </c>
      <c r="D16" s="10" t="s">
        <v>114</v>
      </c>
      <c r="E16" s="10" t="s">
        <v>115</v>
      </c>
      <c r="F16" s="38" t="s">
        <v>20</v>
      </c>
      <c r="G16" s="10" t="s">
        <v>112</v>
      </c>
      <c r="H16" s="10">
        <v>19</v>
      </c>
    </row>
    <row r="17" spans="1:8" ht="102" customHeight="1">
      <c r="A17" s="10">
        <v>225</v>
      </c>
      <c r="B17" s="10" t="s">
        <v>116</v>
      </c>
      <c r="C17" s="10" t="s">
        <v>924</v>
      </c>
      <c r="D17" s="10" t="s">
        <v>117</v>
      </c>
      <c r="E17" s="10" t="s">
        <v>118</v>
      </c>
      <c r="F17" s="36" t="s">
        <v>19</v>
      </c>
      <c r="G17" s="10" t="s">
        <v>112</v>
      </c>
      <c r="H17" s="10">
        <v>20</v>
      </c>
    </row>
    <row r="18" spans="1:8" ht="102" customHeight="1">
      <c r="A18" s="10">
        <v>226</v>
      </c>
      <c r="B18" s="10" t="s">
        <v>170</v>
      </c>
      <c r="C18" s="10" t="s">
        <v>925</v>
      </c>
      <c r="D18" s="10" t="s">
        <v>926</v>
      </c>
      <c r="E18" s="10" t="s">
        <v>927</v>
      </c>
      <c r="F18" s="34" t="s">
        <v>17</v>
      </c>
      <c r="G18" s="10" t="s">
        <v>112</v>
      </c>
      <c r="H18" s="10">
        <v>21</v>
      </c>
    </row>
    <row r="19" spans="1:8" ht="102" customHeight="1">
      <c r="A19" s="10">
        <v>227</v>
      </c>
      <c r="B19" s="10" t="s">
        <v>328</v>
      </c>
      <c r="C19" s="10" t="s">
        <v>928</v>
      </c>
      <c r="D19" s="10" t="s">
        <v>929</v>
      </c>
      <c r="E19" s="10" t="s">
        <v>930</v>
      </c>
      <c r="F19" s="34" t="s">
        <v>17</v>
      </c>
      <c r="G19" s="10" t="s">
        <v>112</v>
      </c>
      <c r="H19" s="10">
        <v>22</v>
      </c>
    </row>
    <row r="20" spans="1:8" ht="102" customHeight="1">
      <c r="A20" s="10">
        <v>228</v>
      </c>
      <c r="B20" s="10" t="s">
        <v>931</v>
      </c>
      <c r="C20" s="10" t="s">
        <v>932</v>
      </c>
      <c r="D20" s="10" t="s">
        <v>933</v>
      </c>
      <c r="E20" s="10" t="s">
        <v>934</v>
      </c>
      <c r="F20" s="34" t="s">
        <v>17</v>
      </c>
      <c r="G20" s="10" t="s">
        <v>112</v>
      </c>
      <c r="H20" s="10">
        <v>23</v>
      </c>
    </row>
    <row r="21" spans="1:8" ht="102" customHeight="1">
      <c r="A21" s="10">
        <v>229</v>
      </c>
      <c r="B21" s="10" t="s">
        <v>910</v>
      </c>
      <c r="C21" s="10" t="s">
        <v>935</v>
      </c>
      <c r="D21" s="10" t="s">
        <v>936</v>
      </c>
      <c r="E21" s="10" t="s">
        <v>937</v>
      </c>
      <c r="F21" s="34" t="s">
        <v>17</v>
      </c>
      <c r="G21" s="10" t="s">
        <v>112</v>
      </c>
      <c r="H21" s="10">
        <v>24</v>
      </c>
    </row>
    <row r="22" spans="1:8" ht="102" customHeight="1">
      <c r="A22" s="10">
        <v>230</v>
      </c>
      <c r="B22" s="10" t="s">
        <v>898</v>
      </c>
      <c r="C22" s="10" t="s">
        <v>938</v>
      </c>
      <c r="D22" s="10" t="s">
        <v>939</v>
      </c>
      <c r="E22" s="10" t="s">
        <v>937</v>
      </c>
      <c r="F22" s="34" t="s">
        <v>17</v>
      </c>
      <c r="G22" s="10" t="s">
        <v>112</v>
      </c>
      <c r="H22" s="10">
        <v>25</v>
      </c>
    </row>
    <row r="23" spans="1:8" ht="102" customHeight="1">
      <c r="A23" s="10">
        <v>231</v>
      </c>
      <c r="B23" s="10" t="s">
        <v>119</v>
      </c>
      <c r="C23" s="10" t="s">
        <v>940</v>
      </c>
      <c r="D23" s="10" t="s">
        <v>120</v>
      </c>
      <c r="E23" s="10" t="s">
        <v>121</v>
      </c>
      <c r="F23" s="36" t="s">
        <v>19</v>
      </c>
      <c r="G23" s="10" t="s">
        <v>112</v>
      </c>
      <c r="H23" s="10">
        <v>26</v>
      </c>
    </row>
    <row r="24" spans="1:8" ht="102" customHeight="1">
      <c r="A24" s="10">
        <v>232</v>
      </c>
      <c r="B24" s="10" t="s">
        <v>119</v>
      </c>
      <c r="C24" s="10" t="s">
        <v>941</v>
      </c>
      <c r="D24" s="10" t="s">
        <v>942</v>
      </c>
      <c r="E24" s="10" t="s">
        <v>943</v>
      </c>
      <c r="F24" s="34" t="s">
        <v>17</v>
      </c>
      <c r="G24" s="10" t="s">
        <v>112</v>
      </c>
      <c r="H24" s="10">
        <v>27</v>
      </c>
    </row>
    <row r="25" spans="1:8" ht="102" customHeight="1">
      <c r="A25" s="10">
        <v>233</v>
      </c>
      <c r="B25" s="10" t="s">
        <v>944</v>
      </c>
      <c r="C25" s="10" t="s">
        <v>945</v>
      </c>
      <c r="D25" s="10" t="s">
        <v>946</v>
      </c>
      <c r="E25" s="10" t="s">
        <v>947</v>
      </c>
      <c r="F25" s="34" t="s">
        <v>17</v>
      </c>
      <c r="G25" s="10" t="s">
        <v>112</v>
      </c>
      <c r="H25" s="10">
        <v>28</v>
      </c>
    </row>
    <row r="26" spans="1:8" ht="102" customHeight="1">
      <c r="A26" s="10">
        <v>234</v>
      </c>
      <c r="B26" s="10" t="s">
        <v>898</v>
      </c>
      <c r="C26" s="10" t="s">
        <v>948</v>
      </c>
      <c r="D26" s="10" t="s">
        <v>949</v>
      </c>
      <c r="E26" s="10" t="s">
        <v>950</v>
      </c>
      <c r="F26" s="34" t="s">
        <v>17</v>
      </c>
      <c r="G26" s="10" t="s">
        <v>112</v>
      </c>
      <c r="H26" s="10">
        <v>29</v>
      </c>
    </row>
    <row r="27" spans="1:8" ht="102" customHeight="1">
      <c r="A27" s="10">
        <v>235</v>
      </c>
      <c r="B27" s="10" t="s">
        <v>122</v>
      </c>
      <c r="C27" s="10" t="s">
        <v>951</v>
      </c>
      <c r="D27" s="10" t="s">
        <v>123</v>
      </c>
      <c r="E27" s="10" t="s">
        <v>124</v>
      </c>
      <c r="F27" s="36" t="s">
        <v>19</v>
      </c>
      <c r="G27" s="10" t="s">
        <v>112</v>
      </c>
      <c r="H27" s="10">
        <v>30</v>
      </c>
    </row>
    <row r="28" spans="1:8" ht="102" customHeight="1">
      <c r="A28" s="10">
        <v>236</v>
      </c>
      <c r="B28" s="10" t="s">
        <v>952</v>
      </c>
      <c r="C28" s="10" t="s">
        <v>953</v>
      </c>
      <c r="D28" s="10" t="s">
        <v>954</v>
      </c>
      <c r="E28" s="10" t="s">
        <v>955</v>
      </c>
      <c r="F28" s="34" t="s">
        <v>17</v>
      </c>
      <c r="G28" s="10" t="s">
        <v>112</v>
      </c>
      <c r="H28" s="10">
        <v>31</v>
      </c>
    </row>
    <row r="29" spans="1:8" ht="102" customHeight="1">
      <c r="A29" s="10">
        <v>237</v>
      </c>
      <c r="B29" s="10" t="s">
        <v>910</v>
      </c>
      <c r="C29" s="10" t="s">
        <v>956</v>
      </c>
      <c r="D29" s="10" t="s">
        <v>957</v>
      </c>
      <c r="E29" s="10" t="s">
        <v>958</v>
      </c>
      <c r="F29" s="34" t="s">
        <v>17</v>
      </c>
      <c r="G29" s="10" t="s">
        <v>112</v>
      </c>
      <c r="H29" s="10">
        <v>32</v>
      </c>
    </row>
    <row r="30" spans="1:8" ht="102" customHeight="1">
      <c r="A30" s="10">
        <v>238</v>
      </c>
      <c r="B30" s="10" t="s">
        <v>906</v>
      </c>
      <c r="C30" s="10" t="s">
        <v>959</v>
      </c>
      <c r="D30" s="10" t="s">
        <v>960</v>
      </c>
      <c r="E30" s="10" t="s">
        <v>961</v>
      </c>
      <c r="F30" s="34" t="s">
        <v>17</v>
      </c>
      <c r="G30" s="10" t="s">
        <v>112</v>
      </c>
      <c r="H30" s="10">
        <v>33</v>
      </c>
    </row>
    <row r="31" spans="1:8" ht="102" customHeight="1">
      <c r="A31" s="10">
        <v>239</v>
      </c>
      <c r="B31" s="10" t="s">
        <v>962</v>
      </c>
      <c r="C31" s="10" t="s">
        <v>963</v>
      </c>
      <c r="D31" s="10" t="s">
        <v>964</v>
      </c>
      <c r="E31" s="10" t="s">
        <v>965</v>
      </c>
      <c r="F31" s="34" t="s">
        <v>17</v>
      </c>
      <c r="G31" s="10" t="s">
        <v>112</v>
      </c>
      <c r="H31" s="10">
        <v>34</v>
      </c>
    </row>
    <row r="32" spans="1:8" ht="102" customHeight="1">
      <c r="A32" s="10">
        <v>240</v>
      </c>
      <c r="B32" s="10" t="s">
        <v>50</v>
      </c>
      <c r="C32" s="10" t="s">
        <v>966</v>
      </c>
      <c r="D32" s="10" t="s">
        <v>967</v>
      </c>
      <c r="E32" s="10" t="s">
        <v>968</v>
      </c>
      <c r="F32" s="34" t="s">
        <v>17</v>
      </c>
      <c r="G32" s="10" t="s">
        <v>112</v>
      </c>
      <c r="H32" s="10">
        <v>35</v>
      </c>
    </row>
    <row r="33" spans="1:8" ht="102" customHeight="1">
      <c r="A33" s="10">
        <v>241</v>
      </c>
      <c r="B33" s="10" t="s">
        <v>969</v>
      </c>
      <c r="C33" s="10" t="s">
        <v>970</v>
      </c>
      <c r="D33" s="10" t="s">
        <v>971</v>
      </c>
      <c r="E33" s="10" t="s">
        <v>972</v>
      </c>
      <c r="F33" s="34" t="s">
        <v>17</v>
      </c>
      <c r="G33" s="10" t="s">
        <v>112</v>
      </c>
      <c r="H33" s="10">
        <v>36</v>
      </c>
    </row>
    <row r="34" spans="1:8" ht="102" customHeight="1">
      <c r="A34" s="10">
        <v>242</v>
      </c>
      <c r="B34" s="10" t="s">
        <v>364</v>
      </c>
      <c r="C34" s="10" t="s">
        <v>973</v>
      </c>
      <c r="D34" s="10" t="s">
        <v>974</v>
      </c>
      <c r="E34" s="10" t="s">
        <v>975</v>
      </c>
      <c r="F34" s="34" t="s">
        <v>17</v>
      </c>
      <c r="G34" s="10" t="s">
        <v>112</v>
      </c>
      <c r="H34" s="10">
        <v>37</v>
      </c>
    </row>
    <row r="35" spans="1:8" ht="102" customHeight="1">
      <c r="A35" s="10">
        <v>243</v>
      </c>
      <c r="B35" s="10" t="s">
        <v>976</v>
      </c>
      <c r="C35" s="10" t="s">
        <v>977</v>
      </c>
      <c r="D35" s="10" t="s">
        <v>978</v>
      </c>
      <c r="E35" s="10" t="s">
        <v>979</v>
      </c>
      <c r="F35" s="34" t="s">
        <v>17</v>
      </c>
      <c r="G35" s="10" t="s">
        <v>112</v>
      </c>
      <c r="H35" s="10">
        <v>38</v>
      </c>
    </row>
    <row r="36" spans="1:8" ht="102" customHeight="1">
      <c r="A36" s="10">
        <v>244</v>
      </c>
      <c r="B36" s="10" t="s">
        <v>980</v>
      </c>
      <c r="C36" s="10" t="s">
        <v>981</v>
      </c>
      <c r="D36" s="10" t="s">
        <v>982</v>
      </c>
      <c r="E36" s="10" t="s">
        <v>983</v>
      </c>
      <c r="F36" s="34" t="s">
        <v>17</v>
      </c>
      <c r="G36" s="10" t="s">
        <v>112</v>
      </c>
      <c r="H36" s="10">
        <v>39</v>
      </c>
    </row>
    <row r="37" spans="1:8" ht="102" customHeight="1">
      <c r="A37" s="10">
        <v>245</v>
      </c>
      <c r="B37" s="10" t="s">
        <v>969</v>
      </c>
      <c r="C37" s="10" t="s">
        <v>984</v>
      </c>
      <c r="D37" s="10" t="s">
        <v>985</v>
      </c>
      <c r="E37" s="10" t="s">
        <v>986</v>
      </c>
      <c r="F37" s="34" t="s">
        <v>17</v>
      </c>
      <c r="G37" s="10" t="s">
        <v>112</v>
      </c>
      <c r="H37" s="10">
        <v>40</v>
      </c>
    </row>
    <row r="38" spans="1:8" ht="102" customHeight="1">
      <c r="A38" s="10">
        <v>246</v>
      </c>
      <c r="B38" s="10" t="s">
        <v>987</v>
      </c>
      <c r="C38" s="10" t="s">
        <v>988</v>
      </c>
      <c r="D38" s="10" t="s">
        <v>989</v>
      </c>
      <c r="E38" s="10" t="s">
        <v>990</v>
      </c>
      <c r="F38" s="34" t="s">
        <v>17</v>
      </c>
      <c r="G38" s="10" t="s">
        <v>112</v>
      </c>
      <c r="H38" s="10">
        <v>41</v>
      </c>
    </row>
    <row r="39" spans="1:8" ht="102" customHeight="1">
      <c r="A39" s="10">
        <v>247</v>
      </c>
      <c r="B39" s="10" t="s">
        <v>991</v>
      </c>
      <c r="C39" s="10" t="s">
        <v>992</v>
      </c>
      <c r="D39" s="10" t="s">
        <v>993</v>
      </c>
      <c r="E39" s="10" t="s">
        <v>994</v>
      </c>
      <c r="F39" s="34" t="s">
        <v>17</v>
      </c>
      <c r="G39" s="10" t="s">
        <v>112</v>
      </c>
      <c r="H39" s="10">
        <v>42</v>
      </c>
    </row>
    <row r="40" spans="1:8" ht="102" customHeight="1">
      <c r="A40" s="10">
        <v>248</v>
      </c>
      <c r="B40" s="10" t="s">
        <v>122</v>
      </c>
      <c r="C40" s="10" t="s">
        <v>995</v>
      </c>
      <c r="D40" s="10" t="s">
        <v>996</v>
      </c>
      <c r="E40" s="10" t="s">
        <v>997</v>
      </c>
      <c r="F40" s="34" t="s">
        <v>17</v>
      </c>
      <c r="G40" s="10" t="s">
        <v>112</v>
      </c>
      <c r="H40" s="10">
        <v>43</v>
      </c>
    </row>
    <row r="41" spans="1:8" ht="102" customHeight="1">
      <c r="A41" s="10">
        <v>249</v>
      </c>
      <c r="B41" s="10" t="s">
        <v>119</v>
      </c>
      <c r="C41" s="10" t="s">
        <v>998</v>
      </c>
      <c r="D41" s="10" t="s">
        <v>999</v>
      </c>
      <c r="E41" s="10" t="s">
        <v>1000</v>
      </c>
      <c r="F41" s="34" t="s">
        <v>17</v>
      </c>
      <c r="G41" s="10" t="s">
        <v>112</v>
      </c>
      <c r="H41" s="10">
        <v>44</v>
      </c>
    </row>
    <row r="42" spans="1:8" ht="102" customHeight="1">
      <c r="A42" s="10">
        <v>250</v>
      </c>
      <c r="B42" s="10" t="s">
        <v>119</v>
      </c>
      <c r="C42" s="10" t="s">
        <v>1001</v>
      </c>
      <c r="D42" s="10" t="s">
        <v>1002</v>
      </c>
      <c r="E42" s="10" t="s">
        <v>1003</v>
      </c>
      <c r="F42" s="34" t="s">
        <v>17</v>
      </c>
      <c r="G42" s="10" t="s">
        <v>112</v>
      </c>
      <c r="H42" s="10">
        <v>45</v>
      </c>
    </row>
    <row r="43" spans="1:8" ht="102" customHeight="1">
      <c r="A43" s="10">
        <v>251</v>
      </c>
      <c r="B43" s="10" t="s">
        <v>119</v>
      </c>
      <c r="C43" s="10" t="s">
        <v>1004</v>
      </c>
      <c r="D43" s="10" t="s">
        <v>1005</v>
      </c>
      <c r="E43" s="10" t="s">
        <v>1006</v>
      </c>
      <c r="F43" s="34" t="s">
        <v>17</v>
      </c>
      <c r="G43" s="10" t="s">
        <v>112</v>
      </c>
      <c r="H43" s="10">
        <v>46</v>
      </c>
    </row>
    <row r="44" spans="1:8" ht="102" customHeight="1">
      <c r="A44" s="10">
        <v>252</v>
      </c>
      <c r="B44" s="10" t="s">
        <v>170</v>
      </c>
      <c r="C44" s="10" t="s">
        <v>1007</v>
      </c>
      <c r="D44" s="10" t="s">
        <v>1008</v>
      </c>
      <c r="E44" s="10" t="s">
        <v>1009</v>
      </c>
      <c r="F44" s="34" t="s">
        <v>17</v>
      </c>
      <c r="G44" s="10" t="s">
        <v>112</v>
      </c>
      <c r="H44" s="10">
        <v>47</v>
      </c>
    </row>
    <row r="45" spans="1:8" ht="102" customHeight="1">
      <c r="A45" s="10">
        <v>253</v>
      </c>
      <c r="B45" s="10" t="s">
        <v>1010</v>
      </c>
      <c r="C45" s="10" t="s">
        <v>1011</v>
      </c>
      <c r="D45" s="10" t="s">
        <v>1012</v>
      </c>
      <c r="E45" s="10" t="s">
        <v>1013</v>
      </c>
      <c r="F45" s="34" t="s">
        <v>17</v>
      </c>
      <c r="G45" s="10" t="s">
        <v>112</v>
      </c>
      <c r="H45" s="10">
        <v>48</v>
      </c>
    </row>
    <row r="46" spans="1:8" ht="102" customHeight="1">
      <c r="A46" s="10">
        <v>254</v>
      </c>
      <c r="B46" s="10" t="s">
        <v>125</v>
      </c>
      <c r="C46" s="10" t="s">
        <v>1014</v>
      </c>
      <c r="D46" s="10" t="s">
        <v>126</v>
      </c>
      <c r="E46" s="10" t="s">
        <v>127</v>
      </c>
      <c r="F46" s="38" t="s">
        <v>20</v>
      </c>
      <c r="G46" s="10" t="s">
        <v>112</v>
      </c>
      <c r="H46" s="10">
        <v>49</v>
      </c>
    </row>
    <row r="47" spans="1:8" ht="102" customHeight="1">
      <c r="A47" s="10">
        <v>255</v>
      </c>
      <c r="B47" s="10" t="s">
        <v>128</v>
      </c>
      <c r="C47" s="10" t="s">
        <v>1015</v>
      </c>
      <c r="D47" s="10" t="s">
        <v>129</v>
      </c>
      <c r="E47" s="10" t="s">
        <v>130</v>
      </c>
      <c r="F47" s="38" t="s">
        <v>20</v>
      </c>
      <c r="G47" s="10" t="s">
        <v>112</v>
      </c>
      <c r="H47" s="10">
        <v>50</v>
      </c>
    </row>
    <row r="48" spans="1:8" ht="102" customHeight="1">
      <c r="A48" s="10">
        <v>256</v>
      </c>
      <c r="B48" s="10" t="s">
        <v>222</v>
      </c>
      <c r="C48" s="10" t="s">
        <v>1016</v>
      </c>
      <c r="D48" s="10" t="s">
        <v>223</v>
      </c>
      <c r="E48" s="10" t="s">
        <v>224</v>
      </c>
      <c r="F48" s="35" t="s">
        <v>21</v>
      </c>
      <c r="G48" s="10" t="s">
        <v>112</v>
      </c>
      <c r="H48" s="10">
        <v>51</v>
      </c>
    </row>
    <row r="49" spans="1:8">
      <c r="A49" s="10"/>
      <c r="B49" s="10"/>
      <c r="C49" s="10"/>
      <c r="D49" s="10"/>
      <c r="E49" s="10"/>
      <c r="F49" s="10"/>
      <c r="G49" s="10"/>
      <c r="H49" s="10"/>
    </row>
  </sheetData>
  <mergeCells count="3">
    <mergeCell ref="A1:H2"/>
    <mergeCell ref="A3:B3"/>
    <mergeCell ref="D3:H3"/>
  </mergeCells>
  <conditionalFormatting sqref="F6:F49">
    <cfRule type="expression" dxfId="17" priority="1">
      <formula>F6="Conforme"</formula>
    </cfRule>
    <cfRule type="expression" dxfId="16" priority="2">
      <formula>F6="No conforme"</formula>
    </cfRule>
    <cfRule type="expression" dxfId="15" priority="3">
      <formula>F6="Observación"</formula>
    </cfRule>
    <cfRule type="expression" dxfId="14" priority="4">
      <formula>F6="Oportunidad de mejora"</formula>
    </cfRule>
    <cfRule type="expression" dxfId="13" priority="5">
      <formula>F6="Fortaleza"</formula>
    </cfRule>
    <cfRule type="expression" dxfId="12" priority="6">
      <formula>F6="Excluido"</formula>
    </cfRule>
  </conditionalFormatting>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48"/>
  <sheetViews>
    <sheetView showGridLines="0" topLeftCell="E1" workbookViewId="0">
      <selection activeCell="G4" sqref="G1:H1048576"/>
    </sheetView>
  </sheetViews>
  <sheetFormatPr baseColWidth="10" defaultColWidth="9" defaultRowHeight="14.25"/>
  <cols>
    <col min="1" max="1" width="8" customWidth="1"/>
    <col min="2" max="2" width="42" customWidth="1"/>
    <col min="3" max="3" width="55" customWidth="1"/>
    <col min="4" max="4" width="62" customWidth="1"/>
    <col min="5" max="5" width="105" customWidth="1"/>
    <col min="6" max="6" width="24" customWidth="1"/>
  </cols>
  <sheetData>
    <row r="1" spans="1:6">
      <c r="A1" s="143" t="s">
        <v>1328</v>
      </c>
      <c r="B1" s="143"/>
      <c r="C1" s="143"/>
      <c r="D1" s="143"/>
      <c r="E1" s="143"/>
      <c r="F1" s="143"/>
    </row>
    <row r="2" spans="1:6">
      <c r="A2" s="143"/>
      <c r="B2" s="143"/>
      <c r="C2" s="143"/>
      <c r="D2" s="143"/>
      <c r="E2" s="143"/>
      <c r="F2" s="143"/>
    </row>
    <row r="3" spans="1:6" ht="15">
      <c r="A3" s="43" t="str">
        <f>HYPERLINK("#'Dashboard'!A1","← VOLVER AL DASHBOARD PRINCIPAL")</f>
        <v>← VOLVER AL DASHBOARD PRINCIPAL</v>
      </c>
      <c r="B3" s="45"/>
      <c r="D3" s="149" t="s">
        <v>1329</v>
      </c>
      <c r="E3" s="150"/>
      <c r="F3" s="150"/>
    </row>
    <row r="5" spans="1:6" ht="15">
      <c r="A5" s="6" t="s">
        <v>37</v>
      </c>
      <c r="B5" s="8" t="s">
        <v>39</v>
      </c>
      <c r="C5" s="8" t="s">
        <v>256</v>
      </c>
      <c r="D5" s="8" t="s">
        <v>40</v>
      </c>
      <c r="E5" s="8" t="s">
        <v>41</v>
      </c>
      <c r="F5" s="8" t="s">
        <v>38</v>
      </c>
    </row>
    <row r="6" spans="1:6" ht="100.5" customHeight="1">
      <c r="A6" s="10">
        <v>257</v>
      </c>
      <c r="B6" s="10" t="s">
        <v>1017</v>
      </c>
      <c r="C6" s="10" t="s">
        <v>1018</v>
      </c>
      <c r="D6" s="10" t="s">
        <v>1019</v>
      </c>
      <c r="E6" s="10" t="s">
        <v>1020</v>
      </c>
      <c r="F6" s="34" t="s">
        <v>17</v>
      </c>
    </row>
    <row r="7" spans="1:6" ht="100.5" customHeight="1">
      <c r="A7" s="10">
        <v>258</v>
      </c>
      <c r="B7" s="10" t="s">
        <v>1021</v>
      </c>
      <c r="C7" s="10" t="s">
        <v>1022</v>
      </c>
      <c r="D7" s="10" t="s">
        <v>1023</v>
      </c>
      <c r="E7" s="10" t="s">
        <v>1024</v>
      </c>
      <c r="F7" s="34" t="s">
        <v>17</v>
      </c>
    </row>
    <row r="8" spans="1:6" ht="100.5" customHeight="1">
      <c r="A8" s="10">
        <v>259</v>
      </c>
      <c r="B8" s="10" t="s">
        <v>225</v>
      </c>
      <c r="C8" s="10" t="s">
        <v>1025</v>
      </c>
      <c r="D8" s="10" t="s">
        <v>1026</v>
      </c>
      <c r="E8" s="10" t="s">
        <v>1027</v>
      </c>
      <c r="F8" s="34" t="s">
        <v>17</v>
      </c>
    </row>
    <row r="9" spans="1:6" ht="100.5" customHeight="1">
      <c r="A9" s="10">
        <v>260</v>
      </c>
      <c r="B9" s="10" t="s">
        <v>1028</v>
      </c>
      <c r="C9" s="10" t="s">
        <v>1029</v>
      </c>
      <c r="D9" s="10" t="s">
        <v>1030</v>
      </c>
      <c r="E9" s="10" t="s">
        <v>1031</v>
      </c>
      <c r="F9" s="34" t="s">
        <v>17</v>
      </c>
    </row>
    <row r="10" spans="1:6" ht="100.5" customHeight="1">
      <c r="A10" s="10">
        <v>261</v>
      </c>
      <c r="B10" s="10" t="s">
        <v>1032</v>
      </c>
      <c r="C10" s="10" t="s">
        <v>1033</v>
      </c>
      <c r="D10" s="10" t="s">
        <v>1034</v>
      </c>
      <c r="E10" s="10" t="s">
        <v>1035</v>
      </c>
      <c r="F10" s="34" t="s">
        <v>17</v>
      </c>
    </row>
    <row r="11" spans="1:6" ht="100.5" customHeight="1">
      <c r="A11" s="10">
        <v>262</v>
      </c>
      <c r="B11" s="10" t="s">
        <v>1036</v>
      </c>
      <c r="C11" s="10" t="s">
        <v>1037</v>
      </c>
      <c r="D11" s="10" t="s">
        <v>1038</v>
      </c>
      <c r="E11" s="10" t="s">
        <v>1039</v>
      </c>
      <c r="F11" s="34" t="s">
        <v>17</v>
      </c>
    </row>
    <row r="12" spans="1:6" ht="100.5" customHeight="1">
      <c r="A12" s="10">
        <v>263</v>
      </c>
      <c r="B12" s="10" t="s">
        <v>1040</v>
      </c>
      <c r="C12" s="10" t="s">
        <v>1041</v>
      </c>
      <c r="D12" s="10" t="s">
        <v>1042</v>
      </c>
      <c r="E12" s="10" t="s">
        <v>1043</v>
      </c>
      <c r="F12" s="34" t="s">
        <v>17</v>
      </c>
    </row>
    <row r="13" spans="1:6" ht="100.5" customHeight="1">
      <c r="A13" s="10">
        <v>264</v>
      </c>
      <c r="B13" s="10" t="s">
        <v>1044</v>
      </c>
      <c r="C13" s="10" t="s">
        <v>1045</v>
      </c>
      <c r="D13" s="10" t="s">
        <v>1046</v>
      </c>
      <c r="E13" s="10" t="s">
        <v>1047</v>
      </c>
      <c r="F13" s="34" t="s">
        <v>17</v>
      </c>
    </row>
    <row r="14" spans="1:6" ht="100.5" customHeight="1">
      <c r="A14" s="10">
        <v>265</v>
      </c>
      <c r="B14" s="10" t="s">
        <v>1048</v>
      </c>
      <c r="C14" s="10" t="s">
        <v>1049</v>
      </c>
      <c r="D14" s="10" t="s">
        <v>1050</v>
      </c>
      <c r="E14" s="10" t="s">
        <v>1051</v>
      </c>
      <c r="F14" s="34" t="s">
        <v>17</v>
      </c>
    </row>
    <row r="15" spans="1:6" ht="100.5" customHeight="1">
      <c r="A15" s="10">
        <v>266</v>
      </c>
      <c r="B15" s="10" t="s">
        <v>1052</v>
      </c>
      <c r="C15" s="10" t="s">
        <v>1053</v>
      </c>
      <c r="D15" s="10" t="s">
        <v>1054</v>
      </c>
      <c r="E15" s="10" t="s">
        <v>1055</v>
      </c>
      <c r="F15" s="34" t="s">
        <v>17</v>
      </c>
    </row>
    <row r="16" spans="1:6" ht="100.5" customHeight="1">
      <c r="A16" s="10">
        <v>267</v>
      </c>
      <c r="B16" s="10" t="s">
        <v>1056</v>
      </c>
      <c r="C16" s="10" t="s">
        <v>1057</v>
      </c>
      <c r="D16" s="10" t="s">
        <v>1058</v>
      </c>
      <c r="E16" s="10" t="s">
        <v>1059</v>
      </c>
      <c r="F16" s="34" t="s">
        <v>17</v>
      </c>
    </row>
    <row r="17" spans="1:6" ht="100.5" customHeight="1">
      <c r="A17" s="10">
        <v>268</v>
      </c>
      <c r="B17" s="10" t="s">
        <v>1060</v>
      </c>
      <c r="C17" s="10" t="s">
        <v>1061</v>
      </c>
      <c r="D17" s="10" t="s">
        <v>1062</v>
      </c>
      <c r="E17" s="10" t="s">
        <v>1063</v>
      </c>
      <c r="F17" s="34" t="s">
        <v>17</v>
      </c>
    </row>
    <row r="18" spans="1:6" ht="100.5" customHeight="1">
      <c r="A18" s="10">
        <v>269</v>
      </c>
      <c r="B18" s="10" t="s">
        <v>1040</v>
      </c>
      <c r="C18" s="10" t="s">
        <v>1041</v>
      </c>
      <c r="D18" s="10" t="s">
        <v>1064</v>
      </c>
      <c r="E18" s="10" t="s">
        <v>1065</v>
      </c>
      <c r="F18" s="34" t="s">
        <v>17</v>
      </c>
    </row>
    <row r="19" spans="1:6" ht="100.5" customHeight="1">
      <c r="A19" s="10">
        <v>270</v>
      </c>
      <c r="B19" s="10" t="s">
        <v>225</v>
      </c>
      <c r="C19" s="10" t="s">
        <v>1025</v>
      </c>
      <c r="D19" s="10" t="s">
        <v>226</v>
      </c>
      <c r="E19" s="10" t="s">
        <v>227</v>
      </c>
      <c r="F19" s="35" t="s">
        <v>21</v>
      </c>
    </row>
    <row r="20" spans="1:6" ht="100.5" customHeight="1">
      <c r="A20" s="10">
        <v>271</v>
      </c>
      <c r="B20" s="10" t="s">
        <v>1066</v>
      </c>
      <c r="C20" s="10" t="s">
        <v>1067</v>
      </c>
      <c r="D20" s="10" t="s">
        <v>1068</v>
      </c>
      <c r="E20" s="10" t="s">
        <v>1069</v>
      </c>
      <c r="F20" s="34" t="s">
        <v>17</v>
      </c>
    </row>
    <row r="21" spans="1:6" ht="100.5" customHeight="1">
      <c r="A21" s="10">
        <v>272</v>
      </c>
      <c r="B21" s="10" t="s">
        <v>131</v>
      </c>
      <c r="C21" s="10" t="s">
        <v>1070</v>
      </c>
      <c r="D21" s="10" t="s">
        <v>132</v>
      </c>
      <c r="E21" s="10" t="s">
        <v>133</v>
      </c>
      <c r="F21" s="36" t="s">
        <v>19</v>
      </c>
    </row>
    <row r="22" spans="1:6" ht="100.5" customHeight="1">
      <c r="A22" s="10">
        <v>273</v>
      </c>
      <c r="B22" s="10" t="s">
        <v>1071</v>
      </c>
      <c r="C22" s="10" t="s">
        <v>1072</v>
      </c>
      <c r="D22" s="10" t="s">
        <v>1073</v>
      </c>
      <c r="E22" s="10" t="s">
        <v>1074</v>
      </c>
      <c r="F22" s="34" t="s">
        <v>17</v>
      </c>
    </row>
    <row r="23" spans="1:6" ht="100.5" customHeight="1">
      <c r="A23" s="10">
        <v>274</v>
      </c>
      <c r="B23" s="10" t="s">
        <v>1075</v>
      </c>
      <c r="C23" s="10" t="s">
        <v>1076</v>
      </c>
      <c r="D23" s="10" t="s">
        <v>1077</v>
      </c>
      <c r="E23" s="10" t="s">
        <v>1078</v>
      </c>
      <c r="F23" s="34" t="s">
        <v>17</v>
      </c>
    </row>
    <row r="24" spans="1:6" ht="100.5" customHeight="1">
      <c r="A24" s="10">
        <v>275</v>
      </c>
      <c r="B24" s="10" t="s">
        <v>1079</v>
      </c>
      <c r="C24" s="10" t="s">
        <v>1080</v>
      </c>
      <c r="D24" s="10" t="s">
        <v>1081</v>
      </c>
      <c r="E24" s="10" t="s">
        <v>1082</v>
      </c>
      <c r="F24" s="34" t="s">
        <v>17</v>
      </c>
    </row>
    <row r="25" spans="1:6" ht="100.5" customHeight="1">
      <c r="A25" s="10">
        <v>276</v>
      </c>
      <c r="B25" s="10" t="s">
        <v>1083</v>
      </c>
      <c r="C25" s="10" t="s">
        <v>1084</v>
      </c>
      <c r="D25" s="10" t="s">
        <v>1085</v>
      </c>
      <c r="E25" s="10" t="s">
        <v>1086</v>
      </c>
      <c r="F25" s="34" t="s">
        <v>17</v>
      </c>
    </row>
    <row r="26" spans="1:6" ht="100.5" customHeight="1">
      <c r="A26" s="10">
        <v>277</v>
      </c>
      <c r="B26" s="10" t="s">
        <v>1087</v>
      </c>
      <c r="C26" s="10" t="s">
        <v>1088</v>
      </c>
      <c r="D26" s="10" t="s">
        <v>1089</v>
      </c>
      <c r="E26" s="10" t="s">
        <v>1090</v>
      </c>
      <c r="F26" s="34" t="s">
        <v>17</v>
      </c>
    </row>
    <row r="27" spans="1:6" ht="100.5" customHeight="1">
      <c r="A27" s="10">
        <v>278</v>
      </c>
      <c r="B27" s="10" t="s">
        <v>1087</v>
      </c>
      <c r="C27" s="10" t="s">
        <v>1088</v>
      </c>
      <c r="D27" s="10" t="s">
        <v>1091</v>
      </c>
      <c r="E27" s="10" t="s">
        <v>1092</v>
      </c>
      <c r="F27" s="34" t="s">
        <v>17</v>
      </c>
    </row>
    <row r="28" spans="1:6" ht="100.5" customHeight="1">
      <c r="A28" s="10">
        <v>279</v>
      </c>
      <c r="B28" s="10" t="s">
        <v>1083</v>
      </c>
      <c r="C28" s="10" t="s">
        <v>1084</v>
      </c>
      <c r="D28" s="10" t="s">
        <v>1093</v>
      </c>
      <c r="E28" s="10" t="s">
        <v>1094</v>
      </c>
      <c r="F28" s="34" t="s">
        <v>17</v>
      </c>
    </row>
    <row r="29" spans="1:6" ht="100.5" customHeight="1">
      <c r="A29" s="10">
        <v>280</v>
      </c>
      <c r="B29" s="10" t="s">
        <v>1083</v>
      </c>
      <c r="C29" s="10" t="s">
        <v>1084</v>
      </c>
      <c r="D29" s="10" t="s">
        <v>1095</v>
      </c>
      <c r="E29" s="10" t="s">
        <v>1096</v>
      </c>
      <c r="F29" s="34" t="s">
        <v>17</v>
      </c>
    </row>
    <row r="30" spans="1:6" ht="100.5" customHeight="1">
      <c r="A30" s="10">
        <v>281</v>
      </c>
      <c r="B30" s="10" t="s">
        <v>134</v>
      </c>
      <c r="C30" s="10" t="s">
        <v>1097</v>
      </c>
      <c r="D30" s="10" t="s">
        <v>135</v>
      </c>
      <c r="E30" s="10" t="s">
        <v>136</v>
      </c>
      <c r="F30" s="36" t="s">
        <v>19</v>
      </c>
    </row>
    <row r="31" spans="1:6" ht="100.5" customHeight="1">
      <c r="A31" s="10">
        <v>282</v>
      </c>
      <c r="B31" s="10" t="s">
        <v>1098</v>
      </c>
      <c r="C31" s="10" t="s">
        <v>1099</v>
      </c>
      <c r="D31" s="10" t="s">
        <v>1100</v>
      </c>
      <c r="E31" s="10" t="s">
        <v>1101</v>
      </c>
      <c r="F31" s="34" t="s">
        <v>17</v>
      </c>
    </row>
    <row r="32" spans="1:6" ht="100.5" customHeight="1">
      <c r="A32" s="10">
        <v>283</v>
      </c>
      <c r="B32" s="10" t="s">
        <v>1087</v>
      </c>
      <c r="C32" s="10" t="s">
        <v>1088</v>
      </c>
      <c r="D32" s="10" t="s">
        <v>1102</v>
      </c>
      <c r="E32" s="10" t="s">
        <v>1103</v>
      </c>
      <c r="F32" s="34" t="s">
        <v>17</v>
      </c>
    </row>
    <row r="33" spans="1:6" ht="100.5" customHeight="1">
      <c r="A33" s="10">
        <v>284</v>
      </c>
      <c r="B33" s="10" t="s">
        <v>1104</v>
      </c>
      <c r="C33" s="10" t="s">
        <v>1105</v>
      </c>
      <c r="D33" s="10" t="s">
        <v>1106</v>
      </c>
      <c r="E33" s="10" t="s">
        <v>1107</v>
      </c>
      <c r="F33" s="34" t="s">
        <v>17</v>
      </c>
    </row>
    <row r="34" spans="1:6" ht="100.5" customHeight="1">
      <c r="A34" s="10">
        <v>285</v>
      </c>
      <c r="B34" s="10" t="s">
        <v>1108</v>
      </c>
      <c r="C34" s="10" t="s">
        <v>1109</v>
      </c>
      <c r="D34" s="10" t="s">
        <v>1110</v>
      </c>
      <c r="E34" s="10" t="s">
        <v>1111</v>
      </c>
      <c r="F34" s="34" t="s">
        <v>17</v>
      </c>
    </row>
    <row r="35" spans="1:6" ht="100.5" customHeight="1">
      <c r="A35" s="10">
        <v>286</v>
      </c>
      <c r="B35" s="10" t="s">
        <v>1112</v>
      </c>
      <c r="C35" s="10" t="s">
        <v>1113</v>
      </c>
      <c r="D35" s="10" t="s">
        <v>1114</v>
      </c>
      <c r="E35" s="10" t="s">
        <v>1115</v>
      </c>
      <c r="F35" s="34" t="s">
        <v>17</v>
      </c>
    </row>
    <row r="36" spans="1:6" ht="100.5" customHeight="1">
      <c r="A36" s="10">
        <v>287</v>
      </c>
      <c r="B36" s="10" t="s">
        <v>1116</v>
      </c>
      <c r="C36" s="10" t="s">
        <v>1117</v>
      </c>
      <c r="D36" s="10" t="s">
        <v>1118</v>
      </c>
      <c r="E36" s="10" t="s">
        <v>1119</v>
      </c>
      <c r="F36" s="34" t="s">
        <v>17</v>
      </c>
    </row>
    <row r="37" spans="1:6" ht="100.5" customHeight="1">
      <c r="A37" s="10">
        <v>288</v>
      </c>
      <c r="B37" s="10" t="s">
        <v>137</v>
      </c>
      <c r="C37" s="10" t="s">
        <v>1120</v>
      </c>
      <c r="D37" s="10" t="s">
        <v>138</v>
      </c>
      <c r="E37" s="10" t="s">
        <v>139</v>
      </c>
      <c r="F37" s="38" t="s">
        <v>20</v>
      </c>
    </row>
    <row r="38" spans="1:6" ht="100.5" customHeight="1">
      <c r="A38" s="10">
        <v>289</v>
      </c>
      <c r="B38" s="10" t="s">
        <v>1112</v>
      </c>
      <c r="C38" s="10" t="s">
        <v>1113</v>
      </c>
      <c r="D38" s="10" t="s">
        <v>1121</v>
      </c>
      <c r="E38" s="10" t="s">
        <v>1122</v>
      </c>
      <c r="F38" s="34" t="s">
        <v>17</v>
      </c>
    </row>
    <row r="39" spans="1:6" ht="100.5" customHeight="1">
      <c r="A39" s="10">
        <v>290</v>
      </c>
      <c r="B39" s="10" t="s">
        <v>1123</v>
      </c>
      <c r="C39" s="10" t="s">
        <v>1124</v>
      </c>
      <c r="D39" s="10" t="s">
        <v>1125</v>
      </c>
      <c r="E39" s="10" t="s">
        <v>1126</v>
      </c>
      <c r="F39" s="34" t="s">
        <v>17</v>
      </c>
    </row>
    <row r="40" spans="1:6" ht="100.5" customHeight="1">
      <c r="A40" s="10">
        <v>291</v>
      </c>
      <c r="B40" s="10" t="s">
        <v>1127</v>
      </c>
      <c r="C40" s="10" t="s">
        <v>1128</v>
      </c>
      <c r="D40" s="10" t="s">
        <v>1129</v>
      </c>
      <c r="E40" s="10" t="s">
        <v>1130</v>
      </c>
      <c r="F40" s="34" t="s">
        <v>17</v>
      </c>
    </row>
    <row r="41" spans="1:6" ht="100.5" customHeight="1">
      <c r="A41" s="10">
        <v>292</v>
      </c>
      <c r="B41" s="10" t="s">
        <v>1131</v>
      </c>
      <c r="C41" s="10" t="s">
        <v>1132</v>
      </c>
      <c r="D41" s="10" t="s">
        <v>1133</v>
      </c>
      <c r="E41" s="10" t="s">
        <v>1134</v>
      </c>
      <c r="F41" s="34" t="s">
        <v>17</v>
      </c>
    </row>
    <row r="42" spans="1:6" ht="100.5" customHeight="1">
      <c r="A42" s="10">
        <v>293</v>
      </c>
      <c r="B42" s="10" t="s">
        <v>1135</v>
      </c>
      <c r="C42" s="10" t="s">
        <v>1136</v>
      </c>
      <c r="D42" s="10" t="s">
        <v>1137</v>
      </c>
      <c r="E42" s="10" t="s">
        <v>1138</v>
      </c>
      <c r="F42" s="34" t="s">
        <v>17</v>
      </c>
    </row>
    <row r="43" spans="1:6" ht="100.5" customHeight="1">
      <c r="A43" s="10">
        <v>294</v>
      </c>
      <c r="B43" s="10" t="s">
        <v>1135</v>
      </c>
      <c r="C43" s="10" t="s">
        <v>1136</v>
      </c>
      <c r="D43" s="10" t="s">
        <v>1139</v>
      </c>
      <c r="E43" s="10" t="s">
        <v>1140</v>
      </c>
      <c r="F43" s="34" t="s">
        <v>17</v>
      </c>
    </row>
    <row r="44" spans="1:6" ht="100.5" customHeight="1">
      <c r="A44" s="10">
        <v>295</v>
      </c>
      <c r="B44" s="10" t="s">
        <v>1141</v>
      </c>
      <c r="C44" s="10" t="s">
        <v>1142</v>
      </c>
      <c r="D44" s="10" t="s">
        <v>1143</v>
      </c>
      <c r="E44" s="10" t="s">
        <v>1144</v>
      </c>
      <c r="F44" s="34" t="s">
        <v>17</v>
      </c>
    </row>
    <row r="45" spans="1:6" ht="100.5" customHeight="1">
      <c r="A45" s="10">
        <v>296</v>
      </c>
      <c r="B45" s="10" t="s">
        <v>140</v>
      </c>
      <c r="C45" s="10" t="s">
        <v>1145</v>
      </c>
      <c r="D45" s="10" t="s">
        <v>141</v>
      </c>
      <c r="E45" s="10" t="s">
        <v>142</v>
      </c>
      <c r="F45" s="38" t="s">
        <v>20</v>
      </c>
    </row>
    <row r="46" spans="1:6" ht="100.5" customHeight="1">
      <c r="A46" s="10">
        <v>297</v>
      </c>
      <c r="B46" s="10" t="s">
        <v>143</v>
      </c>
      <c r="C46" s="10" t="s">
        <v>1146</v>
      </c>
      <c r="D46" s="10" t="s">
        <v>144</v>
      </c>
      <c r="E46" s="10" t="s">
        <v>145</v>
      </c>
      <c r="F46" s="38" t="s">
        <v>20</v>
      </c>
    </row>
    <row r="47" spans="1:6" ht="100.5" customHeight="1">
      <c r="A47" s="10">
        <v>298</v>
      </c>
      <c r="B47" s="10" t="s">
        <v>1147</v>
      </c>
      <c r="C47" s="10" t="s">
        <v>1148</v>
      </c>
      <c r="D47" s="10" t="s">
        <v>1149</v>
      </c>
      <c r="E47" s="10" t="s">
        <v>1150</v>
      </c>
      <c r="F47" s="34" t="s">
        <v>17</v>
      </c>
    </row>
    <row r="48" spans="1:6" ht="100.5" customHeight="1">
      <c r="A48" s="10">
        <v>299</v>
      </c>
      <c r="B48" s="10" t="s">
        <v>228</v>
      </c>
      <c r="C48" s="10" t="s">
        <v>1151</v>
      </c>
      <c r="D48" s="10" t="s">
        <v>229</v>
      </c>
      <c r="E48" s="10" t="s">
        <v>230</v>
      </c>
      <c r="F48" s="35" t="s">
        <v>21</v>
      </c>
    </row>
  </sheetData>
  <mergeCells count="3">
    <mergeCell ref="A1:F2"/>
    <mergeCell ref="A3:B3"/>
    <mergeCell ref="D3:F3"/>
  </mergeCells>
  <conditionalFormatting sqref="F6:F48">
    <cfRule type="expression" dxfId="11" priority="1">
      <formula>F6="Conforme"</formula>
    </cfRule>
    <cfRule type="expression" dxfId="10" priority="2">
      <formula>F6="No conforme"</formula>
    </cfRule>
    <cfRule type="expression" dxfId="9" priority="3">
      <formula>F6="Observación"</formula>
    </cfRule>
    <cfRule type="expression" dxfId="8" priority="4">
      <formula>F6="Oportunidad de mejora"</formula>
    </cfRule>
    <cfRule type="expression" dxfId="7" priority="5">
      <formula>F6="Fortaleza"</formula>
    </cfRule>
    <cfRule type="expression" dxfId="6" priority="6">
      <formula>F6="Excluido"</formula>
    </cfRule>
  </conditionalFormatting>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47"/>
  <sheetViews>
    <sheetView showGridLines="0" topLeftCell="A36" workbookViewId="0">
      <selection activeCell="A6" sqref="A6:XFD44"/>
    </sheetView>
  </sheetViews>
  <sheetFormatPr baseColWidth="10" defaultColWidth="9" defaultRowHeight="14.25"/>
  <cols>
    <col min="1" max="1" width="8" customWidth="1"/>
    <col min="2" max="2" width="42" customWidth="1"/>
    <col min="3" max="3" width="55" customWidth="1"/>
    <col min="4" max="4" width="62" customWidth="1"/>
    <col min="5" max="5" width="105" customWidth="1"/>
    <col min="6" max="6" width="24" customWidth="1"/>
    <col min="7" max="7" width="52" customWidth="1"/>
    <col min="8" max="8" width="12" customWidth="1"/>
  </cols>
  <sheetData>
    <row r="1" spans="1:8">
      <c r="A1" s="143" t="s">
        <v>1330</v>
      </c>
      <c r="B1" s="143"/>
      <c r="C1" s="143"/>
      <c r="D1" s="143"/>
      <c r="E1" s="143"/>
      <c r="F1" s="143"/>
      <c r="G1" s="143"/>
      <c r="H1" s="143"/>
    </row>
    <row r="2" spans="1:8">
      <c r="A2" s="143"/>
      <c r="B2" s="143"/>
      <c r="C2" s="143"/>
      <c r="D2" s="143"/>
      <c r="E2" s="143"/>
      <c r="F2" s="143"/>
      <c r="G2" s="143"/>
      <c r="H2" s="143"/>
    </row>
    <row r="3" spans="1:8" ht="15">
      <c r="A3" s="43" t="str">
        <f>HYPERLINK("#'Dashboard'!A1","← VOLVER AL DASHBOARD PRINCIPAL")</f>
        <v>← VOLVER AL DASHBOARD PRINCIPAL</v>
      </c>
      <c r="B3" s="45"/>
      <c r="D3" s="146" t="s">
        <v>1331</v>
      </c>
      <c r="E3" s="147" t="s">
        <v>1332</v>
      </c>
      <c r="F3" s="147" t="s">
        <v>1332</v>
      </c>
      <c r="G3" s="147" t="s">
        <v>1332</v>
      </c>
      <c r="H3" s="148" t="s">
        <v>1332</v>
      </c>
    </row>
    <row r="5" spans="1:8" ht="15">
      <c r="A5" s="6" t="s">
        <v>37</v>
      </c>
      <c r="B5" s="8" t="s">
        <v>39</v>
      </c>
      <c r="C5" s="8" t="s">
        <v>256</v>
      </c>
      <c r="D5" s="8" t="s">
        <v>40</v>
      </c>
      <c r="E5" s="8" t="s">
        <v>41</v>
      </c>
      <c r="F5" s="8" t="s">
        <v>38</v>
      </c>
      <c r="G5" s="8" t="s">
        <v>42</v>
      </c>
      <c r="H5" s="7" t="s">
        <v>257</v>
      </c>
    </row>
    <row r="6" spans="1:8" ht="84" customHeight="1">
      <c r="A6" s="10">
        <v>300</v>
      </c>
      <c r="B6" s="10" t="s">
        <v>1152</v>
      </c>
      <c r="C6" s="10" t="s">
        <v>1153</v>
      </c>
      <c r="D6" s="10" t="s">
        <v>1154</v>
      </c>
      <c r="E6" s="10" t="s">
        <v>1155</v>
      </c>
      <c r="F6" s="34" t="s">
        <v>17</v>
      </c>
      <c r="G6" s="10" t="s">
        <v>149</v>
      </c>
      <c r="H6" s="10">
        <v>9</v>
      </c>
    </row>
    <row r="7" spans="1:8" ht="84" customHeight="1">
      <c r="A7" s="10">
        <v>301</v>
      </c>
      <c r="B7" s="10" t="s">
        <v>1156</v>
      </c>
      <c r="C7" s="10" t="s">
        <v>1157</v>
      </c>
      <c r="D7" s="10" t="s">
        <v>1158</v>
      </c>
      <c r="E7" s="10" t="s">
        <v>1159</v>
      </c>
      <c r="F7" s="34" t="s">
        <v>17</v>
      </c>
      <c r="G7" s="10" t="s">
        <v>149</v>
      </c>
      <c r="H7" s="10">
        <v>10</v>
      </c>
    </row>
    <row r="8" spans="1:8" ht="84" customHeight="1">
      <c r="A8" s="10">
        <v>302</v>
      </c>
      <c r="B8" s="10" t="s">
        <v>231</v>
      </c>
      <c r="C8" s="10" t="s">
        <v>1160</v>
      </c>
      <c r="D8" s="10" t="s">
        <v>232</v>
      </c>
      <c r="E8" s="10" t="s">
        <v>233</v>
      </c>
      <c r="F8" s="35" t="s">
        <v>21</v>
      </c>
      <c r="G8" s="10" t="s">
        <v>149</v>
      </c>
      <c r="H8" s="10">
        <v>11</v>
      </c>
    </row>
    <row r="9" spans="1:8" ht="84" customHeight="1">
      <c r="A9" s="10">
        <v>303</v>
      </c>
      <c r="B9" s="10" t="s">
        <v>128</v>
      </c>
      <c r="C9" s="10" t="s">
        <v>1161</v>
      </c>
      <c r="D9" s="10" t="s">
        <v>1162</v>
      </c>
      <c r="E9" s="10" t="s">
        <v>1163</v>
      </c>
      <c r="F9" s="34" t="s">
        <v>17</v>
      </c>
      <c r="G9" s="10" t="s">
        <v>149</v>
      </c>
      <c r="H9" s="10">
        <v>12</v>
      </c>
    </row>
    <row r="10" spans="1:8" ht="84" customHeight="1">
      <c r="A10" s="10">
        <v>304</v>
      </c>
      <c r="B10" s="10" t="s">
        <v>146</v>
      </c>
      <c r="C10" s="10" t="s">
        <v>1164</v>
      </c>
      <c r="D10" s="10" t="s">
        <v>147</v>
      </c>
      <c r="E10" s="10" t="s">
        <v>148</v>
      </c>
      <c r="F10" s="36" t="s">
        <v>19</v>
      </c>
      <c r="G10" s="10" t="s">
        <v>149</v>
      </c>
      <c r="H10" s="10">
        <v>13</v>
      </c>
    </row>
    <row r="11" spans="1:8" ht="84" customHeight="1">
      <c r="A11" s="10">
        <v>305</v>
      </c>
      <c r="B11" s="10" t="s">
        <v>150</v>
      </c>
      <c r="C11" s="10" t="s">
        <v>1165</v>
      </c>
      <c r="D11" s="10" t="s">
        <v>151</v>
      </c>
      <c r="E11" s="10" t="s">
        <v>152</v>
      </c>
      <c r="F11" s="38" t="s">
        <v>20</v>
      </c>
      <c r="G11" s="10" t="s">
        <v>149</v>
      </c>
      <c r="H11" s="10">
        <v>14</v>
      </c>
    </row>
    <row r="12" spans="1:8" ht="84" customHeight="1">
      <c r="A12" s="10">
        <v>306</v>
      </c>
      <c r="B12" s="10" t="s">
        <v>1166</v>
      </c>
      <c r="C12" s="10" t="s">
        <v>1167</v>
      </c>
      <c r="D12" s="10" t="s">
        <v>1168</v>
      </c>
      <c r="E12" s="10" t="s">
        <v>1169</v>
      </c>
      <c r="F12" s="34" t="s">
        <v>17</v>
      </c>
      <c r="G12" s="10" t="s">
        <v>149</v>
      </c>
      <c r="H12" s="10">
        <v>15</v>
      </c>
    </row>
    <row r="13" spans="1:8" ht="84" customHeight="1">
      <c r="A13" s="10">
        <v>307</v>
      </c>
      <c r="B13" s="10" t="s">
        <v>1170</v>
      </c>
      <c r="C13" s="10" t="s">
        <v>1171</v>
      </c>
      <c r="D13" s="10" t="s">
        <v>1172</v>
      </c>
      <c r="E13" s="10" t="s">
        <v>1173</v>
      </c>
      <c r="F13" s="34" t="s">
        <v>17</v>
      </c>
      <c r="G13" s="10" t="s">
        <v>149</v>
      </c>
      <c r="H13" s="10">
        <v>16</v>
      </c>
    </row>
    <row r="14" spans="1:8" ht="84" customHeight="1">
      <c r="A14" s="10">
        <v>308</v>
      </c>
      <c r="B14" s="10" t="s">
        <v>1174</v>
      </c>
      <c r="C14" s="10" t="s">
        <v>1175</v>
      </c>
      <c r="D14" s="10" t="s">
        <v>1176</v>
      </c>
      <c r="E14" s="10" t="s">
        <v>1177</v>
      </c>
      <c r="F14" s="34" t="s">
        <v>17</v>
      </c>
      <c r="G14" s="10" t="s">
        <v>149</v>
      </c>
      <c r="H14" s="10">
        <v>17</v>
      </c>
    </row>
    <row r="15" spans="1:8" ht="84" customHeight="1">
      <c r="A15" s="10">
        <v>309</v>
      </c>
      <c r="B15" s="10" t="s">
        <v>1178</v>
      </c>
      <c r="C15" s="10" t="s">
        <v>1179</v>
      </c>
      <c r="D15" s="10" t="s">
        <v>1180</v>
      </c>
      <c r="E15" s="10" t="s">
        <v>1181</v>
      </c>
      <c r="F15" s="34" t="s">
        <v>17</v>
      </c>
      <c r="G15" s="10" t="s">
        <v>149</v>
      </c>
      <c r="H15" s="10">
        <v>18</v>
      </c>
    </row>
    <row r="16" spans="1:8" ht="84" customHeight="1">
      <c r="A16" s="10">
        <v>310</v>
      </c>
      <c r="B16" s="10" t="s">
        <v>234</v>
      </c>
      <c r="C16" s="10" t="s">
        <v>1182</v>
      </c>
      <c r="D16" s="10" t="s">
        <v>235</v>
      </c>
      <c r="E16" s="10" t="s">
        <v>236</v>
      </c>
      <c r="F16" s="35" t="s">
        <v>21</v>
      </c>
      <c r="G16" s="10" t="s">
        <v>149</v>
      </c>
      <c r="H16" s="10">
        <v>19</v>
      </c>
    </row>
    <row r="17" spans="1:8" ht="84" customHeight="1">
      <c r="A17" s="10">
        <v>311</v>
      </c>
      <c r="B17" s="10" t="s">
        <v>1183</v>
      </c>
      <c r="C17" s="10" t="s">
        <v>1184</v>
      </c>
      <c r="D17" s="10" t="s">
        <v>1185</v>
      </c>
      <c r="E17" s="10" t="s">
        <v>1186</v>
      </c>
      <c r="F17" s="34" t="s">
        <v>17</v>
      </c>
      <c r="G17" s="10" t="s">
        <v>149</v>
      </c>
      <c r="H17" s="10">
        <v>20</v>
      </c>
    </row>
    <row r="18" spans="1:8" ht="84" customHeight="1">
      <c r="A18" s="10">
        <v>312</v>
      </c>
      <c r="B18" s="10" t="s">
        <v>1187</v>
      </c>
      <c r="C18" s="10" t="s">
        <v>1188</v>
      </c>
      <c r="D18" s="10" t="s">
        <v>1189</v>
      </c>
      <c r="E18" s="10" t="s">
        <v>1190</v>
      </c>
      <c r="F18" s="34" t="s">
        <v>17</v>
      </c>
      <c r="G18" s="10" t="s">
        <v>149</v>
      </c>
      <c r="H18" s="10">
        <v>21</v>
      </c>
    </row>
    <row r="19" spans="1:8" ht="84" customHeight="1">
      <c r="A19" s="10">
        <v>313</v>
      </c>
      <c r="B19" s="10" t="s">
        <v>1191</v>
      </c>
      <c r="C19" s="10" t="s">
        <v>1192</v>
      </c>
      <c r="D19" s="10" t="s">
        <v>1193</v>
      </c>
      <c r="E19" s="10" t="s">
        <v>1194</v>
      </c>
      <c r="F19" s="34" t="s">
        <v>17</v>
      </c>
      <c r="G19" s="10" t="s">
        <v>149</v>
      </c>
      <c r="H19" s="10">
        <v>22</v>
      </c>
    </row>
    <row r="20" spans="1:8" ht="84" customHeight="1">
      <c r="A20" s="10">
        <v>314</v>
      </c>
      <c r="B20" s="10" t="s">
        <v>237</v>
      </c>
      <c r="C20" s="10" t="s">
        <v>1195</v>
      </c>
      <c r="D20" s="10" t="s">
        <v>238</v>
      </c>
      <c r="E20" s="10" t="s">
        <v>239</v>
      </c>
      <c r="F20" s="35" t="s">
        <v>21</v>
      </c>
      <c r="G20" s="10" t="s">
        <v>149</v>
      </c>
      <c r="H20" s="10">
        <v>23</v>
      </c>
    </row>
    <row r="21" spans="1:8" ht="84" customHeight="1">
      <c r="A21" s="10">
        <v>315</v>
      </c>
      <c r="B21" s="10" t="s">
        <v>240</v>
      </c>
      <c r="C21" s="10" t="s">
        <v>1196</v>
      </c>
      <c r="D21" s="10" t="s">
        <v>241</v>
      </c>
      <c r="E21" s="10" t="s">
        <v>242</v>
      </c>
      <c r="F21" s="35" t="s">
        <v>21</v>
      </c>
      <c r="G21" s="10" t="s">
        <v>149</v>
      </c>
      <c r="H21" s="10">
        <v>24</v>
      </c>
    </row>
    <row r="22" spans="1:8" ht="84" customHeight="1">
      <c r="A22" s="10">
        <v>316</v>
      </c>
      <c r="B22" s="10" t="s">
        <v>1166</v>
      </c>
      <c r="C22" s="10" t="s">
        <v>1197</v>
      </c>
      <c r="D22" s="10" t="s">
        <v>1198</v>
      </c>
      <c r="E22" s="10" t="s">
        <v>1199</v>
      </c>
      <c r="F22" s="34" t="s">
        <v>17</v>
      </c>
      <c r="G22" s="10" t="s">
        <v>149</v>
      </c>
      <c r="H22" s="10">
        <v>25</v>
      </c>
    </row>
    <row r="23" spans="1:8" ht="84" customHeight="1">
      <c r="A23" s="10">
        <v>317</v>
      </c>
      <c r="B23" s="10" t="s">
        <v>1183</v>
      </c>
      <c r="C23" s="10" t="s">
        <v>1200</v>
      </c>
      <c r="D23" s="10" t="s">
        <v>1201</v>
      </c>
      <c r="E23" s="10" t="s">
        <v>1202</v>
      </c>
      <c r="F23" s="34" t="s">
        <v>17</v>
      </c>
      <c r="G23" s="10" t="s">
        <v>149</v>
      </c>
      <c r="H23" s="10">
        <v>26</v>
      </c>
    </row>
    <row r="24" spans="1:8" ht="84" customHeight="1">
      <c r="A24" s="10">
        <v>318</v>
      </c>
      <c r="B24" s="10" t="s">
        <v>234</v>
      </c>
      <c r="C24" s="10" t="s">
        <v>1203</v>
      </c>
      <c r="D24" s="10" t="s">
        <v>1204</v>
      </c>
      <c r="E24" s="10" t="s">
        <v>1205</v>
      </c>
      <c r="F24" s="34" t="s">
        <v>17</v>
      </c>
      <c r="G24" s="10" t="s">
        <v>149</v>
      </c>
      <c r="H24" s="10">
        <v>27</v>
      </c>
    </row>
    <row r="25" spans="1:8" ht="84" customHeight="1">
      <c r="A25" s="10">
        <v>319</v>
      </c>
      <c r="B25" s="10" t="s">
        <v>234</v>
      </c>
      <c r="C25" s="10" t="s">
        <v>1206</v>
      </c>
      <c r="D25" s="10" t="s">
        <v>1207</v>
      </c>
      <c r="E25" s="10" t="s">
        <v>1208</v>
      </c>
      <c r="F25" s="34" t="s">
        <v>17</v>
      </c>
      <c r="G25" s="10" t="s">
        <v>149</v>
      </c>
      <c r="H25" s="10">
        <v>28</v>
      </c>
    </row>
    <row r="26" spans="1:8" ht="84" customHeight="1">
      <c r="A26" s="10">
        <v>320</v>
      </c>
      <c r="B26" s="10" t="s">
        <v>1209</v>
      </c>
      <c r="C26" s="10" t="s">
        <v>1210</v>
      </c>
      <c r="D26" s="10" t="s">
        <v>1211</v>
      </c>
      <c r="E26" s="10" t="s">
        <v>1212</v>
      </c>
      <c r="F26" s="34" t="s">
        <v>17</v>
      </c>
      <c r="G26" s="10" t="s">
        <v>149</v>
      </c>
      <c r="H26" s="10">
        <v>29</v>
      </c>
    </row>
    <row r="27" spans="1:8" ht="84" customHeight="1">
      <c r="A27" s="10">
        <v>321</v>
      </c>
      <c r="B27" s="10" t="s">
        <v>249</v>
      </c>
      <c r="C27" s="10" t="s">
        <v>1213</v>
      </c>
      <c r="D27" s="10" t="s">
        <v>1214</v>
      </c>
      <c r="E27" s="10" t="s">
        <v>1215</v>
      </c>
      <c r="F27" s="34" t="s">
        <v>17</v>
      </c>
      <c r="G27" s="10" t="s">
        <v>149</v>
      </c>
      <c r="H27" s="10">
        <v>30</v>
      </c>
    </row>
    <row r="28" spans="1:8" ht="84" customHeight="1">
      <c r="A28" s="10">
        <v>322</v>
      </c>
      <c r="B28" s="10" t="s">
        <v>243</v>
      </c>
      <c r="C28" s="10" t="s">
        <v>1216</v>
      </c>
      <c r="D28" s="10" t="s">
        <v>244</v>
      </c>
      <c r="E28" s="10" t="s">
        <v>245</v>
      </c>
      <c r="F28" s="35" t="s">
        <v>21</v>
      </c>
      <c r="G28" s="10" t="s">
        <v>149</v>
      </c>
      <c r="H28" s="10">
        <v>31</v>
      </c>
    </row>
    <row r="29" spans="1:8" ht="84" customHeight="1">
      <c r="A29" s="10">
        <v>323</v>
      </c>
      <c r="B29" s="10" t="s">
        <v>246</v>
      </c>
      <c r="C29" s="10" t="s">
        <v>1217</v>
      </c>
      <c r="D29" s="10" t="s">
        <v>247</v>
      </c>
      <c r="E29" s="10" t="s">
        <v>248</v>
      </c>
      <c r="F29" s="35" t="s">
        <v>21</v>
      </c>
      <c r="G29" s="10" t="s">
        <v>149</v>
      </c>
      <c r="H29" s="10">
        <v>32</v>
      </c>
    </row>
    <row r="30" spans="1:8" ht="84" customHeight="1">
      <c r="A30" s="10">
        <v>324</v>
      </c>
      <c r="B30" s="10" t="s">
        <v>1218</v>
      </c>
      <c r="C30" s="10" t="s">
        <v>1219</v>
      </c>
      <c r="D30" s="10" t="s">
        <v>1220</v>
      </c>
      <c r="E30" s="10" t="s">
        <v>1221</v>
      </c>
      <c r="F30" s="34" t="s">
        <v>17</v>
      </c>
      <c r="G30" s="10" t="s">
        <v>149</v>
      </c>
      <c r="H30" s="10">
        <v>33</v>
      </c>
    </row>
    <row r="31" spans="1:8" ht="84" customHeight="1">
      <c r="A31" s="10">
        <v>325</v>
      </c>
      <c r="B31" s="10" t="s">
        <v>1222</v>
      </c>
      <c r="C31" s="10" t="s">
        <v>1223</v>
      </c>
      <c r="D31" s="10" t="s">
        <v>1224</v>
      </c>
      <c r="E31" s="10" t="s">
        <v>1225</v>
      </c>
      <c r="F31" s="34" t="s">
        <v>17</v>
      </c>
      <c r="G31" s="10" t="s">
        <v>149</v>
      </c>
      <c r="H31" s="10">
        <v>34</v>
      </c>
    </row>
    <row r="32" spans="1:8" ht="84" customHeight="1">
      <c r="A32" s="10">
        <v>326</v>
      </c>
      <c r="B32" s="10" t="s">
        <v>153</v>
      </c>
      <c r="C32" s="10" t="s">
        <v>1226</v>
      </c>
      <c r="D32" s="10" t="s">
        <v>154</v>
      </c>
      <c r="E32" s="10" t="s">
        <v>155</v>
      </c>
      <c r="F32" s="36" t="s">
        <v>19</v>
      </c>
      <c r="G32" s="10" t="s">
        <v>149</v>
      </c>
      <c r="H32" s="10">
        <v>35</v>
      </c>
    </row>
    <row r="33" spans="1:8" ht="84" customHeight="1">
      <c r="A33" s="10">
        <v>327</v>
      </c>
      <c r="B33" s="10" t="s">
        <v>249</v>
      </c>
      <c r="C33" s="10" t="s">
        <v>1227</v>
      </c>
      <c r="D33" s="10" t="s">
        <v>250</v>
      </c>
      <c r="E33" s="10" t="s">
        <v>251</v>
      </c>
      <c r="F33" s="35" t="s">
        <v>21</v>
      </c>
      <c r="G33" s="10" t="s">
        <v>149</v>
      </c>
      <c r="H33" s="10">
        <v>36</v>
      </c>
    </row>
    <row r="34" spans="1:8" ht="84" customHeight="1">
      <c r="A34" s="10">
        <v>328</v>
      </c>
      <c r="B34" s="10" t="s">
        <v>252</v>
      </c>
      <c r="C34" s="10" t="s">
        <v>1228</v>
      </c>
      <c r="D34" s="10" t="s">
        <v>253</v>
      </c>
      <c r="E34" s="10" t="s">
        <v>254</v>
      </c>
      <c r="F34" s="35" t="s">
        <v>21</v>
      </c>
      <c r="G34" s="10" t="s">
        <v>149</v>
      </c>
      <c r="H34" s="10">
        <v>37</v>
      </c>
    </row>
    <row r="35" spans="1:8" ht="84" customHeight="1">
      <c r="A35" s="10">
        <v>329</v>
      </c>
      <c r="B35" s="10" t="s">
        <v>156</v>
      </c>
      <c r="C35" s="10" t="s">
        <v>1229</v>
      </c>
      <c r="D35" s="10" t="s">
        <v>157</v>
      </c>
      <c r="E35" s="10" t="s">
        <v>158</v>
      </c>
      <c r="F35" s="38" t="s">
        <v>20</v>
      </c>
      <c r="G35" s="10" t="s">
        <v>149</v>
      </c>
      <c r="H35" s="10">
        <v>38</v>
      </c>
    </row>
    <row r="36" spans="1:8" ht="84" customHeight="1">
      <c r="A36" s="10">
        <v>330</v>
      </c>
      <c r="B36" s="10" t="s">
        <v>246</v>
      </c>
      <c r="C36" s="10" t="s">
        <v>1230</v>
      </c>
      <c r="D36" s="10" t="s">
        <v>1231</v>
      </c>
      <c r="E36" s="10" t="s">
        <v>1232</v>
      </c>
      <c r="F36" s="34" t="s">
        <v>17</v>
      </c>
      <c r="G36" s="10" t="s">
        <v>149</v>
      </c>
      <c r="H36" s="10">
        <v>39</v>
      </c>
    </row>
    <row r="37" spans="1:8" ht="84" customHeight="1">
      <c r="A37" s="10">
        <v>331</v>
      </c>
      <c r="B37" s="10" t="s">
        <v>246</v>
      </c>
      <c r="C37" s="10" t="s">
        <v>1233</v>
      </c>
      <c r="D37" s="10" t="s">
        <v>1234</v>
      </c>
      <c r="E37" s="10" t="s">
        <v>1235</v>
      </c>
      <c r="F37" s="34" t="s">
        <v>17</v>
      </c>
      <c r="G37" s="10" t="s">
        <v>149</v>
      </c>
      <c r="H37" s="10">
        <v>40</v>
      </c>
    </row>
    <row r="38" spans="1:8" ht="84" customHeight="1">
      <c r="A38" s="10">
        <v>332</v>
      </c>
      <c r="B38" s="10" t="s">
        <v>1178</v>
      </c>
      <c r="C38" s="10" t="s">
        <v>1236</v>
      </c>
      <c r="D38" s="10" t="s">
        <v>1237</v>
      </c>
      <c r="E38" s="10" t="s">
        <v>1238</v>
      </c>
      <c r="F38" s="34" t="s">
        <v>17</v>
      </c>
      <c r="G38" s="10" t="s">
        <v>149</v>
      </c>
      <c r="H38" s="10">
        <v>41</v>
      </c>
    </row>
    <row r="39" spans="1:8" ht="84" customHeight="1">
      <c r="A39" s="10">
        <v>333</v>
      </c>
      <c r="B39" s="10" t="s">
        <v>246</v>
      </c>
      <c r="C39" s="10" t="s">
        <v>1239</v>
      </c>
      <c r="D39" s="10" t="s">
        <v>1240</v>
      </c>
      <c r="E39" s="10" t="s">
        <v>1241</v>
      </c>
      <c r="F39" s="34" t="s">
        <v>17</v>
      </c>
      <c r="G39" s="10" t="s">
        <v>149</v>
      </c>
      <c r="H39" s="10">
        <v>42</v>
      </c>
    </row>
    <row r="40" spans="1:8" ht="84" customHeight="1">
      <c r="A40" s="10">
        <v>334</v>
      </c>
      <c r="B40" s="10" t="s">
        <v>1178</v>
      </c>
      <c r="C40" s="10" t="s">
        <v>1242</v>
      </c>
      <c r="D40" s="10" t="s">
        <v>1243</v>
      </c>
      <c r="E40" s="10" t="s">
        <v>1244</v>
      </c>
      <c r="F40" s="34" t="s">
        <v>17</v>
      </c>
      <c r="G40" s="10" t="s">
        <v>149</v>
      </c>
      <c r="H40" s="10">
        <v>43</v>
      </c>
    </row>
    <row r="41" spans="1:8" ht="84" customHeight="1">
      <c r="A41" s="10">
        <v>335</v>
      </c>
      <c r="B41" s="10" t="s">
        <v>246</v>
      </c>
      <c r="C41" s="10" t="s">
        <v>1245</v>
      </c>
      <c r="D41" s="10" t="s">
        <v>1246</v>
      </c>
      <c r="E41" s="10" t="s">
        <v>1247</v>
      </c>
      <c r="F41" s="34" t="s">
        <v>17</v>
      </c>
      <c r="G41" s="10" t="s">
        <v>149</v>
      </c>
      <c r="H41" s="10">
        <v>44</v>
      </c>
    </row>
    <row r="42" spans="1:8" ht="84" customHeight="1">
      <c r="A42" s="10">
        <v>336</v>
      </c>
      <c r="B42" s="10" t="s">
        <v>159</v>
      </c>
      <c r="C42" s="10" t="s">
        <v>1248</v>
      </c>
      <c r="D42" s="10" t="s">
        <v>160</v>
      </c>
      <c r="E42" s="10" t="s">
        <v>161</v>
      </c>
      <c r="F42" s="38" t="s">
        <v>20</v>
      </c>
      <c r="G42" s="10" t="s">
        <v>149</v>
      </c>
      <c r="H42" s="10">
        <v>45</v>
      </c>
    </row>
    <row r="43" spans="1:8" ht="84" customHeight="1">
      <c r="A43" s="10">
        <v>337</v>
      </c>
      <c r="B43" s="10" t="s">
        <v>1249</v>
      </c>
      <c r="C43" s="10" t="s">
        <v>1250</v>
      </c>
      <c r="D43" s="10" t="s">
        <v>1251</v>
      </c>
      <c r="E43" s="10" t="s">
        <v>1252</v>
      </c>
      <c r="F43" s="34" t="s">
        <v>17</v>
      </c>
      <c r="G43" s="10" t="s">
        <v>149</v>
      </c>
      <c r="H43" s="10">
        <v>46</v>
      </c>
    </row>
    <row r="44" spans="1:8" ht="84" customHeight="1">
      <c r="A44" s="10">
        <v>338</v>
      </c>
      <c r="B44" s="10" t="s">
        <v>1253</v>
      </c>
      <c r="C44" s="10" t="s">
        <v>1254</v>
      </c>
      <c r="D44" s="10" t="s">
        <v>1255</v>
      </c>
      <c r="E44" s="10" t="s">
        <v>1256</v>
      </c>
      <c r="F44" s="34" t="s">
        <v>17</v>
      </c>
      <c r="G44" s="10" t="s">
        <v>149</v>
      </c>
      <c r="H44" s="10">
        <v>47</v>
      </c>
    </row>
    <row r="45" spans="1:8">
      <c r="A45" s="10"/>
      <c r="B45" s="10"/>
      <c r="C45" s="10"/>
      <c r="D45" s="10"/>
      <c r="E45" s="10"/>
      <c r="F45" s="10"/>
      <c r="G45" s="10"/>
      <c r="H45" s="10"/>
    </row>
    <row r="46" spans="1:8">
      <c r="A46" s="10"/>
      <c r="B46" s="10"/>
      <c r="C46" s="10"/>
      <c r="D46" s="10"/>
      <c r="E46" s="10"/>
      <c r="F46" s="10"/>
      <c r="G46" s="10"/>
      <c r="H46" s="10"/>
    </row>
    <row r="47" spans="1:8">
      <c r="A47" s="10"/>
      <c r="B47" s="10"/>
      <c r="C47" s="10"/>
      <c r="D47" s="10"/>
      <c r="E47" s="10"/>
      <c r="F47" s="10"/>
      <c r="G47" s="10"/>
      <c r="H47" s="10"/>
    </row>
  </sheetData>
  <mergeCells count="3">
    <mergeCell ref="A1:H2"/>
    <mergeCell ref="A3:B3"/>
    <mergeCell ref="D3:H3"/>
  </mergeCells>
  <conditionalFormatting sqref="F6:F47">
    <cfRule type="expression" dxfId="5" priority="1">
      <formula>F6="Conforme"</formula>
    </cfRule>
    <cfRule type="expression" dxfId="4" priority="2">
      <formula>F6="No conforme"</formula>
    </cfRule>
    <cfRule type="expression" dxfId="3" priority="3">
      <formula>F6="Observación"</formula>
    </cfRule>
    <cfRule type="expression" dxfId="2" priority="4">
      <formula>F6="Oportunidad de mejora"</formula>
    </cfRule>
    <cfRule type="expression" dxfId="1" priority="5">
      <formula>F6="Fortaleza"</formula>
    </cfRule>
    <cfRule type="expression" dxfId="0" priority="6">
      <formula>F6="Excluido"</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4"/>
  <sheetViews>
    <sheetView showGridLines="0" workbookViewId="0">
      <selection activeCell="K18" sqref="K18"/>
    </sheetView>
  </sheetViews>
  <sheetFormatPr baseColWidth="10" defaultColWidth="9" defaultRowHeight="14.25"/>
  <cols>
    <col min="1" max="1" width="32" customWidth="1"/>
    <col min="2" max="2" width="12" customWidth="1"/>
    <col min="3" max="4" width="14" customWidth="1"/>
    <col min="5" max="5" width="22" customWidth="1"/>
    <col min="6" max="6" width="13" customWidth="1"/>
    <col min="7" max="7" width="12" customWidth="1"/>
    <col min="8" max="9" width="13" customWidth="1"/>
    <col min="10" max="10" width="22" customWidth="1"/>
    <col min="11" max="11" width="34" customWidth="1"/>
  </cols>
  <sheetData>
    <row r="1" spans="1:11">
      <c r="A1" s="143" t="s">
        <v>15</v>
      </c>
      <c r="B1" s="143"/>
      <c r="C1" s="143"/>
      <c r="D1" s="143"/>
      <c r="E1" s="143"/>
      <c r="F1" s="143"/>
      <c r="G1" s="143"/>
      <c r="H1" s="143"/>
      <c r="I1" s="143"/>
      <c r="J1" s="143"/>
      <c r="K1" s="143"/>
    </row>
    <row r="2" spans="1:11">
      <c r="A2" s="143"/>
      <c r="B2" s="143"/>
      <c r="C2" s="143"/>
      <c r="D2" s="143"/>
      <c r="E2" s="143"/>
      <c r="F2" s="143"/>
      <c r="G2" s="143"/>
      <c r="H2" s="143"/>
      <c r="I2" s="143"/>
      <c r="J2" s="143"/>
      <c r="K2" s="143"/>
    </row>
    <row r="3" spans="1:11" ht="15">
      <c r="A3" s="144" t="str">
        <f>HYPERLINK("#'Dashboard'!A1","← VOLVER AL DASHBOARD PRINCIPAL")</f>
        <v>← VOLVER AL DASHBOARD PRINCIPAL</v>
      </c>
      <c r="B3" s="145"/>
    </row>
    <row r="4" spans="1:11" ht="45.95" customHeight="1">
      <c r="A4" s="6" t="s">
        <v>16</v>
      </c>
      <c r="B4" s="8" t="s">
        <v>17</v>
      </c>
      <c r="C4" s="8" t="s">
        <v>18</v>
      </c>
      <c r="D4" s="8" t="s">
        <v>19</v>
      </c>
      <c r="E4" s="8" t="s">
        <v>20</v>
      </c>
      <c r="F4" s="8" t="s">
        <v>21</v>
      </c>
      <c r="G4" s="8" t="s">
        <v>22</v>
      </c>
      <c r="H4" s="8" t="s">
        <v>23</v>
      </c>
      <c r="I4" s="8" t="s">
        <v>24</v>
      </c>
      <c r="J4" s="21" t="s">
        <v>25</v>
      </c>
      <c r="K4" s="21" t="s">
        <v>26</v>
      </c>
    </row>
    <row r="5" spans="1:11" ht="15">
      <c r="A5" s="1" t="s">
        <v>27</v>
      </c>
      <c r="B5" s="16">
        <f>COUNTIFS('Base consolidada'!$B$5:$B$342,$A5,'Base consolidada'!$G$5:$G$342,B$4)</f>
        <v>41</v>
      </c>
      <c r="C5" s="16">
        <f>COUNTIFS('Base consolidada'!$B$5:$B$342,$A5,'Base consolidada'!$G$5:$G$342,C$4)</f>
        <v>2</v>
      </c>
      <c r="D5" s="16">
        <f>COUNTIFS('Base consolidada'!$B$5:$B$342,$A5,'Base consolidada'!$G$5:$G$342,D$4)</f>
        <v>1</v>
      </c>
      <c r="E5" s="16">
        <f>COUNTIFS('Base consolidada'!$B$5:$B$342,$A5,'Base consolidada'!$G$5:$G$342,E$4)</f>
        <v>0</v>
      </c>
      <c r="F5" s="16">
        <f>COUNTIFS('Base consolidada'!$B$5:$B$342,$A5,'Base consolidada'!$G$5:$G$342,F$4)</f>
        <v>4</v>
      </c>
      <c r="G5" s="16">
        <f>COUNTIFS('Base consolidada'!$B$5:$B$342,$A5,'Base consolidada'!$G$5:$G$342,G$4)</f>
        <v>0</v>
      </c>
      <c r="H5" s="16">
        <f t="shared" ref="H5:H13" si="0">SUM(B5:F5)</f>
        <v>48</v>
      </c>
      <c r="I5" s="16">
        <f t="shared" ref="I5:I13" si="1">SUM(C5:E5)</f>
        <v>3</v>
      </c>
      <c r="J5" s="24">
        <f t="shared" ref="J5:J14" si="2">IF(H5=0,0,(B5+E5+F5+(D5*0.5))/H5)</f>
        <v>0.94791666666666663</v>
      </c>
      <c r="K5" s="9" t="str">
        <f t="shared" ref="K5:K14" si="3">IF(C5&gt;0,"FAVORABLE CON PLAN DE ACCIÓN",IF(J5&gt;=0.95,"FAVORABLE - ROBUSTO",IF(J5&gt;=0.85,"FAVORABLE - CONTROLADO",IF(J5&gt;=0.7,"FAVORABLE CON PLAN DE ACCIÓN","NO FAVORABLE - CRÍTICO"))))</f>
        <v>FAVORABLE CON PLAN DE ACCIÓN</v>
      </c>
    </row>
    <row r="6" spans="1:11" ht="15">
      <c r="A6" s="2" t="s">
        <v>28</v>
      </c>
      <c r="B6" s="17">
        <f>COUNTIFS('Base consolidada'!$B$5:$B$342,$A6,'Base consolidada'!$G$5:$G$342,B$4)</f>
        <v>11</v>
      </c>
      <c r="C6" s="17">
        <f>COUNTIFS('Base consolidada'!$B$5:$B$342,$A6,'Base consolidada'!$G$5:$G$342,C$4)</f>
        <v>0</v>
      </c>
      <c r="D6" s="17">
        <f>COUNTIFS('Base consolidada'!$B$5:$B$342,$A6,'Base consolidada'!$G$5:$G$342,D$4)</f>
        <v>1</v>
      </c>
      <c r="E6" s="17">
        <f>COUNTIFS('Base consolidada'!$B$5:$B$342,$A6,'Base consolidada'!$G$5:$G$342,E$4)</f>
        <v>2</v>
      </c>
      <c r="F6" s="17">
        <f>COUNTIFS('Base consolidada'!$B$5:$B$342,$A6,'Base consolidada'!$G$5:$G$342,F$4)</f>
        <v>3</v>
      </c>
      <c r="G6" s="17">
        <f>COUNTIFS('Base consolidada'!$B$5:$B$342,$A6,'Base consolidada'!$G$5:$G$342,G$4)</f>
        <v>0</v>
      </c>
      <c r="H6" s="17">
        <f t="shared" si="0"/>
        <v>17</v>
      </c>
      <c r="I6" s="17">
        <f t="shared" si="1"/>
        <v>3</v>
      </c>
      <c r="J6" s="24">
        <f t="shared" si="2"/>
        <v>0.97058823529411764</v>
      </c>
      <c r="K6" s="9" t="str">
        <f t="shared" si="3"/>
        <v>FAVORABLE - ROBUSTO</v>
      </c>
    </row>
    <row r="7" spans="1:11" ht="15">
      <c r="A7" s="2" t="s">
        <v>29</v>
      </c>
      <c r="B7" s="17">
        <f>COUNTIFS('Base consolidada'!$B$5:$B$342,$A7,'Base consolidada'!$G$5:$G$342,B$4)</f>
        <v>20</v>
      </c>
      <c r="C7" s="17">
        <f>COUNTIFS('Base consolidada'!$B$5:$B$342,$A7,'Base consolidada'!$G$5:$G$342,C$4)</f>
        <v>1</v>
      </c>
      <c r="D7" s="17">
        <f>COUNTIFS('Base consolidada'!$B$5:$B$342,$A7,'Base consolidada'!$G$5:$G$342,D$4)</f>
        <v>1</v>
      </c>
      <c r="E7" s="17">
        <f>COUNTIFS('Base consolidada'!$B$5:$B$342,$A7,'Base consolidada'!$G$5:$G$342,E$4)</f>
        <v>2</v>
      </c>
      <c r="F7" s="17">
        <f>COUNTIFS('Base consolidada'!$B$5:$B$342,$A7,'Base consolidada'!$G$5:$G$342,F$4)</f>
        <v>3</v>
      </c>
      <c r="G7" s="17">
        <f>COUNTIFS('Base consolidada'!$B$5:$B$342,$A7,'Base consolidada'!$G$5:$G$342,G$4)</f>
        <v>12</v>
      </c>
      <c r="H7" s="17">
        <f t="shared" si="0"/>
        <v>27</v>
      </c>
      <c r="I7" s="17">
        <f t="shared" si="1"/>
        <v>4</v>
      </c>
      <c r="J7" s="24">
        <f t="shared" si="2"/>
        <v>0.94444444444444442</v>
      </c>
      <c r="K7" s="9" t="str">
        <f t="shared" si="3"/>
        <v>FAVORABLE CON PLAN DE ACCIÓN</v>
      </c>
    </row>
    <row r="8" spans="1:11" ht="15">
      <c r="A8" s="2" t="s">
        <v>30</v>
      </c>
      <c r="B8" s="17">
        <f>COUNTIFS('Base consolidada'!$B$5:$B$342,$A8,'Base consolidada'!$G$5:$G$342,B$4)</f>
        <v>37</v>
      </c>
      <c r="C8" s="17">
        <f>COUNTIFS('Base consolidada'!$B$5:$B$342,$A8,'Base consolidada'!$G$5:$G$342,C$4)</f>
        <v>0</v>
      </c>
      <c r="D8" s="17">
        <f>COUNTIFS('Base consolidada'!$B$5:$B$342,$A8,'Base consolidada'!$G$5:$G$342,D$4)</f>
        <v>1</v>
      </c>
      <c r="E8" s="17">
        <f>COUNTIFS('Base consolidada'!$B$5:$B$342,$A8,'Base consolidada'!$G$5:$G$342,E$4)</f>
        <v>1</v>
      </c>
      <c r="F8" s="17">
        <f>COUNTIFS('Base consolidada'!$B$5:$B$342,$A8,'Base consolidada'!$G$5:$G$342,F$4)</f>
        <v>4</v>
      </c>
      <c r="G8" s="17">
        <f>COUNTIFS('Base consolidada'!$B$5:$B$342,$A8,'Base consolidada'!$G$5:$G$342,G$4)</f>
        <v>0</v>
      </c>
      <c r="H8" s="17">
        <f t="shared" si="0"/>
        <v>43</v>
      </c>
      <c r="I8" s="17">
        <f t="shared" si="1"/>
        <v>2</v>
      </c>
      <c r="J8" s="24">
        <f t="shared" si="2"/>
        <v>0.98837209302325579</v>
      </c>
      <c r="K8" s="9" t="str">
        <f t="shared" si="3"/>
        <v>FAVORABLE - ROBUSTO</v>
      </c>
    </row>
    <row r="9" spans="1:11" ht="15">
      <c r="A9" s="2" t="s">
        <v>31</v>
      </c>
      <c r="B9" s="17">
        <f>COUNTIFS('Base consolidada'!$B$5:$B$342,$A9,'Base consolidada'!$G$5:$G$342,B$4)</f>
        <v>34</v>
      </c>
      <c r="C9" s="17">
        <f>COUNTIFS('Base consolidada'!$B$5:$B$342,$A9,'Base consolidada'!$G$5:$G$342,C$4)</f>
        <v>0</v>
      </c>
      <c r="D9" s="17">
        <f>COUNTIFS('Base consolidada'!$B$5:$B$342,$A9,'Base consolidada'!$G$5:$G$342,D$4)</f>
        <v>1</v>
      </c>
      <c r="E9" s="17">
        <f>COUNTIFS('Base consolidada'!$B$5:$B$342,$A9,'Base consolidada'!$G$5:$G$342,E$4)</f>
        <v>8</v>
      </c>
      <c r="F9" s="17">
        <f>COUNTIFS('Base consolidada'!$B$5:$B$342,$A9,'Base consolidada'!$G$5:$G$342,F$4)</f>
        <v>5</v>
      </c>
      <c r="G9" s="17">
        <f>COUNTIFS('Base consolidada'!$B$5:$B$342,$A9,'Base consolidada'!$G$5:$G$342,G$4)</f>
        <v>0</v>
      </c>
      <c r="H9" s="17">
        <f t="shared" si="0"/>
        <v>48</v>
      </c>
      <c r="I9" s="17">
        <f t="shared" si="1"/>
        <v>9</v>
      </c>
      <c r="J9" s="24">
        <f t="shared" si="2"/>
        <v>0.98958333333333337</v>
      </c>
      <c r="K9" s="9" t="str">
        <f t="shared" si="3"/>
        <v>FAVORABLE - ROBUSTO</v>
      </c>
    </row>
    <row r="10" spans="1:11" ht="15">
      <c r="A10" s="2" t="s">
        <v>32</v>
      </c>
      <c r="B10" s="17">
        <f>COUNTIFS('Base consolidada'!$B$5:$B$342,$A10,'Base consolidada'!$G$5:$G$342,B$4)</f>
        <v>17</v>
      </c>
      <c r="C10" s="17">
        <f>COUNTIFS('Base consolidada'!$B$5:$B$342,$A10,'Base consolidada'!$G$5:$G$342,C$4)</f>
        <v>0</v>
      </c>
      <c r="D10" s="17">
        <f>COUNTIFS('Base consolidada'!$B$5:$B$342,$A10,'Base consolidada'!$G$5:$G$342,D$4)</f>
        <v>0</v>
      </c>
      <c r="E10" s="17">
        <f>COUNTIFS('Base consolidada'!$B$5:$B$342,$A10,'Base consolidada'!$G$5:$G$342,E$4)</f>
        <v>0</v>
      </c>
      <c r="F10" s="17">
        <f>COUNTIFS('Base consolidada'!$B$5:$B$342,$A10,'Base consolidada'!$G$5:$G$342,F$4)</f>
        <v>1</v>
      </c>
      <c r="G10" s="17">
        <f>COUNTIFS('Base consolidada'!$B$5:$B$342,$A10,'Base consolidada'!$G$5:$G$342,G$4)</f>
        <v>0</v>
      </c>
      <c r="H10" s="17">
        <f t="shared" si="0"/>
        <v>18</v>
      </c>
      <c r="I10" s="17">
        <f t="shared" si="1"/>
        <v>0</v>
      </c>
      <c r="J10" s="24">
        <f t="shared" si="2"/>
        <v>1</v>
      </c>
      <c r="K10" s="9" t="str">
        <f t="shared" si="3"/>
        <v>FAVORABLE - ROBUSTO</v>
      </c>
    </row>
    <row r="11" spans="1:11" ht="15">
      <c r="A11" s="2" t="s">
        <v>33</v>
      </c>
      <c r="B11" s="17">
        <f>COUNTIFS('Base consolidada'!$B$5:$B$342,$A11,'Base consolidada'!$G$5:$G$342,B$4)</f>
        <v>35</v>
      </c>
      <c r="C11" s="17">
        <f>COUNTIFS('Base consolidada'!$B$5:$B$342,$A11,'Base consolidada'!$G$5:$G$342,C$4)</f>
        <v>0</v>
      </c>
      <c r="D11" s="17">
        <f>COUNTIFS('Base consolidada'!$B$5:$B$342,$A11,'Base consolidada'!$G$5:$G$342,D$4)</f>
        <v>4</v>
      </c>
      <c r="E11" s="17">
        <f>COUNTIFS('Base consolidada'!$B$5:$B$342,$A11,'Base consolidada'!$G$5:$G$342,E$4)</f>
        <v>3</v>
      </c>
      <c r="F11" s="17">
        <f>COUNTIFS('Base consolidada'!$B$5:$B$342,$A11,'Base consolidada'!$G$5:$G$342,F$4)</f>
        <v>1</v>
      </c>
      <c r="G11" s="17">
        <f>COUNTIFS('Base consolidada'!$B$5:$B$342,$A11,'Base consolidada'!$G$5:$G$342,G$4)</f>
        <v>0</v>
      </c>
      <c r="H11" s="17">
        <f t="shared" si="0"/>
        <v>43</v>
      </c>
      <c r="I11" s="17">
        <f t="shared" si="1"/>
        <v>7</v>
      </c>
      <c r="J11" s="24">
        <f t="shared" si="2"/>
        <v>0.95348837209302328</v>
      </c>
      <c r="K11" s="9" t="str">
        <f t="shared" si="3"/>
        <v>FAVORABLE - ROBUSTO</v>
      </c>
    </row>
    <row r="12" spans="1:11" ht="15">
      <c r="A12" s="2" t="s">
        <v>34</v>
      </c>
      <c r="B12" s="17">
        <f>COUNTIFS('Base consolidada'!$B$5:$B$342,$A12,'Base consolidada'!$G$5:$G$342,B$4)</f>
        <v>36</v>
      </c>
      <c r="C12" s="17">
        <f>COUNTIFS('Base consolidada'!$B$5:$B$342,$A12,'Base consolidada'!$G$5:$G$342,C$4)</f>
        <v>0</v>
      </c>
      <c r="D12" s="17">
        <f>COUNTIFS('Base consolidada'!$B$5:$B$342,$A12,'Base consolidada'!$G$5:$G$342,D$4)</f>
        <v>2</v>
      </c>
      <c r="E12" s="17">
        <f>COUNTIFS('Base consolidada'!$B$5:$B$342,$A12,'Base consolidada'!$G$5:$G$342,E$4)</f>
        <v>3</v>
      </c>
      <c r="F12" s="17">
        <f>COUNTIFS('Base consolidada'!$B$5:$B$342,$A12,'Base consolidada'!$G$5:$G$342,F$4)</f>
        <v>2</v>
      </c>
      <c r="G12" s="17">
        <f>COUNTIFS('Base consolidada'!$B$5:$B$342,$A12,'Base consolidada'!$G$5:$G$342,G$4)</f>
        <v>0</v>
      </c>
      <c r="H12" s="17">
        <f t="shared" si="0"/>
        <v>43</v>
      </c>
      <c r="I12" s="17">
        <f t="shared" si="1"/>
        <v>5</v>
      </c>
      <c r="J12" s="24">
        <f t="shared" si="2"/>
        <v>0.97674418604651159</v>
      </c>
      <c r="K12" s="9" t="str">
        <f t="shared" si="3"/>
        <v>FAVORABLE - ROBUSTO</v>
      </c>
    </row>
    <row r="13" spans="1:11" ht="15">
      <c r="A13" s="2" t="s">
        <v>35</v>
      </c>
      <c r="B13" s="17">
        <f>COUNTIFS('Base consolidada'!$B$5:$B$342,$A13,'Base consolidada'!$G$5:$G$342,B$4)</f>
        <v>26</v>
      </c>
      <c r="C13" s="17">
        <f>COUNTIFS('Base consolidada'!$B$5:$B$342,$A13,'Base consolidada'!$G$5:$G$342,C$4)</f>
        <v>0</v>
      </c>
      <c r="D13" s="17">
        <f>COUNTIFS('Base consolidada'!$B$5:$B$342,$A13,'Base consolidada'!$G$5:$G$342,D$4)</f>
        <v>2</v>
      </c>
      <c r="E13" s="17">
        <f>COUNTIFS('Base consolidada'!$B$5:$B$342,$A13,'Base consolidada'!$G$5:$G$342,E$4)</f>
        <v>3</v>
      </c>
      <c r="F13" s="17">
        <f>COUNTIFS('Base consolidada'!$B$5:$B$342,$A13,'Base consolidada'!$G$5:$G$342,F$4)</f>
        <v>8</v>
      </c>
      <c r="G13" s="17">
        <f>COUNTIFS('Base consolidada'!$B$5:$B$342,$A13,'Base consolidada'!$G$5:$G$342,G$4)</f>
        <v>0</v>
      </c>
      <c r="H13" s="17">
        <f t="shared" si="0"/>
        <v>39</v>
      </c>
      <c r="I13" s="17">
        <f t="shared" si="1"/>
        <v>5</v>
      </c>
      <c r="J13" s="24">
        <f t="shared" si="2"/>
        <v>0.97435897435897434</v>
      </c>
      <c r="K13" s="9" t="str">
        <f t="shared" si="3"/>
        <v>FAVORABLE - ROBUSTO</v>
      </c>
    </row>
    <row r="14" spans="1:11" ht="15">
      <c r="A14" s="15" t="s">
        <v>36</v>
      </c>
      <c r="B14" s="18">
        <f t="shared" ref="B14:I14" si="4">SUM(B5:B13)</f>
        <v>257</v>
      </c>
      <c r="C14" s="18">
        <f t="shared" si="4"/>
        <v>3</v>
      </c>
      <c r="D14" s="18">
        <f t="shared" si="4"/>
        <v>13</v>
      </c>
      <c r="E14" s="18">
        <f t="shared" si="4"/>
        <v>22</v>
      </c>
      <c r="F14" s="18">
        <f t="shared" si="4"/>
        <v>31</v>
      </c>
      <c r="G14" s="18">
        <f t="shared" si="4"/>
        <v>12</v>
      </c>
      <c r="H14" s="18">
        <f t="shared" si="4"/>
        <v>326</v>
      </c>
      <c r="I14" s="18">
        <f t="shared" si="4"/>
        <v>38</v>
      </c>
      <c r="J14" s="25">
        <f t="shared" si="2"/>
        <v>0.97085889570552142</v>
      </c>
      <c r="K14" s="23" t="str">
        <f t="shared" si="3"/>
        <v>FAVORABLE CON PLAN DE ACCIÓN</v>
      </c>
    </row>
  </sheetData>
  <mergeCells count="2">
    <mergeCell ref="A1:K2"/>
    <mergeCell ref="A3:B3"/>
  </mergeCells>
  <conditionalFormatting sqref="I5:I13">
    <cfRule type="dataBar" priority="2">
      <dataBar>
        <cfvo type="min"/>
        <cfvo type="max"/>
        <color rgb="FFA02B93"/>
      </dataBar>
    </cfRule>
    <cfRule type="dataBar" priority="7">
      <dataBar>
        <cfvo type="min"/>
        <cfvo type="max"/>
        <color rgb="FFA02B93"/>
      </dataBar>
      <extLst>
        <ext xmlns:x14="http://schemas.microsoft.com/office/spreadsheetml/2009/9/main" uri="{B025F937-C7B1-47D3-B67F-A62EFF666E3E}">
          <x14:id>{BB114351-2F00-1519-255B-37D7CB532036}</x14:id>
        </ext>
      </extLst>
    </cfRule>
  </conditionalFormatting>
  <conditionalFormatting sqref="J5:J13">
    <cfRule type="colorScale" priority="1">
      <colorScale>
        <cfvo type="min"/>
        <cfvo type="percentile" val="50"/>
        <cfvo type="max"/>
        <color rgb="FFF4CCCC"/>
        <color rgb="FFFFF2CC"/>
        <color rgb="FFD9EAD3"/>
      </colorScale>
    </cfRule>
  </conditionalFormatting>
  <conditionalFormatting sqref="K5:K14">
    <cfRule type="expression" dxfId="81" priority="3">
      <formula>K5="FAVORABLE - ROBUSTO"</formula>
    </cfRule>
    <cfRule type="expression" dxfId="80" priority="4">
      <formula>K5="FAVORABLE - CONTROLADO"</formula>
    </cfRule>
    <cfRule type="expression" dxfId="79" priority="5">
      <formula>K5="FAVORABLE CON PLAN DE ACCIÓN"</formula>
    </cfRule>
    <cfRule type="expression" dxfId="78" priority="6">
      <formula>K5="NO FAVORABLE - CRÍTICO"</formula>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BB114351-2F00-1519-255B-37D7CB532036}">
            <x14:dataBar>
              <x14:cfvo type="min"/>
              <x14:cfvo type="max"/>
              <x14:negativeFillColor auto="1"/>
              <x14:axisColor auto="1"/>
            </x14:dataBar>
          </x14:cfRule>
          <xm:sqref>I5:I13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0"/>
  <sheetViews>
    <sheetView topLeftCell="A7" workbookViewId="0">
      <selection activeCell="G3" sqref="G1:G1048576"/>
    </sheetView>
  </sheetViews>
  <sheetFormatPr baseColWidth="10" defaultColWidth="9" defaultRowHeight="14.25"/>
  <cols>
    <col min="1" max="1" width="8" customWidth="1"/>
    <col min="2" max="2" width="30" customWidth="1"/>
    <col min="3" max="3" width="24" customWidth="1"/>
    <col min="4" max="4" width="42" customWidth="1"/>
    <col min="5" max="5" width="62" customWidth="1"/>
    <col min="6" max="6" width="105" customWidth="1"/>
  </cols>
  <sheetData>
    <row r="1" spans="1:6">
      <c r="A1" s="143" t="s">
        <v>10</v>
      </c>
      <c r="B1" s="143"/>
      <c r="C1" s="143"/>
      <c r="D1" s="143"/>
      <c r="E1" s="143"/>
      <c r="F1" s="143"/>
    </row>
    <row r="2" spans="1:6">
      <c r="A2" s="143"/>
      <c r="B2" s="143"/>
      <c r="C2" s="143"/>
      <c r="D2" s="143"/>
      <c r="E2" s="143"/>
      <c r="F2" s="143"/>
    </row>
    <row r="3" spans="1:6" ht="15">
      <c r="A3" s="144" t="str">
        <f>HYPERLINK("#'Dashboard'!A1","← VOLVER AL DASHBOARD PRINCIPAL")</f>
        <v>← VOLVER AL DASHBOARD PRINCIPAL</v>
      </c>
      <c r="B3" s="145"/>
    </row>
    <row r="4" spans="1:6" ht="15">
      <c r="A4" s="6" t="s">
        <v>37</v>
      </c>
      <c r="B4" s="8" t="s">
        <v>16</v>
      </c>
      <c r="C4" s="8" t="s">
        <v>38</v>
      </c>
      <c r="D4" s="8" t="s">
        <v>39</v>
      </c>
      <c r="E4" s="8" t="s">
        <v>40</v>
      </c>
      <c r="F4" s="8" t="s">
        <v>41</v>
      </c>
    </row>
    <row r="5" spans="1:6" ht="39.6" customHeight="1">
      <c r="A5" s="10">
        <v>17</v>
      </c>
      <c r="B5" s="10" t="s">
        <v>27</v>
      </c>
      <c r="C5" s="36" t="s">
        <v>19</v>
      </c>
      <c r="D5" s="10" t="s">
        <v>43</v>
      </c>
      <c r="E5" s="10" t="s">
        <v>44</v>
      </c>
      <c r="F5" s="10" t="s">
        <v>45</v>
      </c>
    </row>
    <row r="6" spans="1:6" ht="76.5" customHeight="1">
      <c r="A6" s="10">
        <v>20</v>
      </c>
      <c r="B6" s="10" t="s">
        <v>27</v>
      </c>
      <c r="C6" s="37" t="s">
        <v>18</v>
      </c>
      <c r="D6" s="10" t="s">
        <v>47</v>
      </c>
      <c r="E6" s="10" t="s">
        <v>48</v>
      </c>
      <c r="F6" s="10" t="s">
        <v>49</v>
      </c>
    </row>
    <row r="7" spans="1:6" ht="158.44999999999999" customHeight="1">
      <c r="A7" s="10">
        <v>41</v>
      </c>
      <c r="B7" s="10" t="s">
        <v>27</v>
      </c>
      <c r="C7" s="37" t="s">
        <v>18</v>
      </c>
      <c r="D7" s="10" t="s">
        <v>50</v>
      </c>
      <c r="E7" s="10" t="s">
        <v>51</v>
      </c>
      <c r="F7" s="10" t="s">
        <v>52</v>
      </c>
    </row>
    <row r="8" spans="1:6" ht="122.25" customHeight="1">
      <c r="A8" s="10">
        <v>57</v>
      </c>
      <c r="B8" s="10" t="s">
        <v>28</v>
      </c>
      <c r="C8" s="36" t="s">
        <v>19</v>
      </c>
      <c r="D8" s="10" t="s">
        <v>53</v>
      </c>
      <c r="E8" s="10" t="s">
        <v>54</v>
      </c>
      <c r="F8" s="10" t="s">
        <v>55</v>
      </c>
    </row>
    <row r="9" spans="1:6" ht="105" customHeight="1">
      <c r="A9" s="10">
        <v>58</v>
      </c>
      <c r="B9" s="10" t="s">
        <v>28</v>
      </c>
      <c r="C9" s="38" t="s">
        <v>20</v>
      </c>
      <c r="D9" s="10" t="s">
        <v>57</v>
      </c>
      <c r="E9" s="10" t="s">
        <v>58</v>
      </c>
      <c r="F9" s="10" t="s">
        <v>59</v>
      </c>
    </row>
    <row r="10" spans="1:6" ht="26.45" customHeight="1">
      <c r="A10" s="10">
        <v>62</v>
      </c>
      <c r="B10" s="10" t="s">
        <v>28</v>
      </c>
      <c r="C10" s="38" t="s">
        <v>20</v>
      </c>
      <c r="D10" s="10" t="s">
        <v>60</v>
      </c>
      <c r="E10" s="10" t="s">
        <v>61</v>
      </c>
      <c r="F10" s="10" t="s">
        <v>62</v>
      </c>
    </row>
    <row r="11" spans="1:6" ht="66" customHeight="1">
      <c r="A11" s="10">
        <v>89</v>
      </c>
      <c r="B11" s="10" t="s">
        <v>29</v>
      </c>
      <c r="C11" s="38" t="s">
        <v>20</v>
      </c>
      <c r="D11" s="10" t="s">
        <v>63</v>
      </c>
      <c r="E11" s="10" t="s">
        <v>64</v>
      </c>
      <c r="F11" s="10" t="s">
        <v>65</v>
      </c>
    </row>
    <row r="12" spans="1:6" ht="39.6" customHeight="1">
      <c r="A12" s="10">
        <v>96</v>
      </c>
      <c r="B12" s="10" t="s">
        <v>29</v>
      </c>
      <c r="C12" s="37" t="s">
        <v>18</v>
      </c>
      <c r="D12" s="10" t="s">
        <v>66</v>
      </c>
      <c r="E12" s="10" t="s">
        <v>67</v>
      </c>
      <c r="F12" s="10" t="s">
        <v>68</v>
      </c>
    </row>
    <row r="13" spans="1:6" ht="105.6" customHeight="1">
      <c r="A13" s="10">
        <v>98</v>
      </c>
      <c r="B13" s="10" t="s">
        <v>29</v>
      </c>
      <c r="C13" s="36" t="s">
        <v>19</v>
      </c>
      <c r="D13" s="10" t="s">
        <v>69</v>
      </c>
      <c r="E13" s="10" t="s">
        <v>70</v>
      </c>
      <c r="F13" s="10" t="s">
        <v>71</v>
      </c>
    </row>
    <row r="14" spans="1:6" ht="52.7" customHeight="1">
      <c r="A14" s="10">
        <v>104</v>
      </c>
      <c r="B14" s="10" t="s">
        <v>29</v>
      </c>
      <c r="C14" s="38" t="s">
        <v>20</v>
      </c>
      <c r="D14" s="10" t="s">
        <v>72</v>
      </c>
      <c r="E14" s="10" t="s">
        <v>73</v>
      </c>
      <c r="F14" s="10" t="s">
        <v>74</v>
      </c>
    </row>
    <row r="15" spans="1:6" ht="39.6" customHeight="1">
      <c r="A15" s="10">
        <v>109</v>
      </c>
      <c r="B15" s="10" t="s">
        <v>30</v>
      </c>
      <c r="C15" s="38" t="s">
        <v>20</v>
      </c>
      <c r="D15" s="10" t="s">
        <v>75</v>
      </c>
      <c r="E15" s="10" t="s">
        <v>76</v>
      </c>
      <c r="F15" s="10" t="s">
        <v>77</v>
      </c>
    </row>
    <row r="16" spans="1:6" ht="144.75" customHeight="1">
      <c r="A16" s="10">
        <v>116</v>
      </c>
      <c r="B16" s="10" t="s">
        <v>30</v>
      </c>
      <c r="C16" s="36" t="s">
        <v>19</v>
      </c>
      <c r="D16" s="10" t="s">
        <v>79</v>
      </c>
      <c r="E16" s="10" t="s">
        <v>80</v>
      </c>
      <c r="F16" s="10" t="s">
        <v>81</v>
      </c>
    </row>
    <row r="17" spans="1:6" ht="52.7" customHeight="1">
      <c r="A17" s="10">
        <v>150</v>
      </c>
      <c r="B17" s="10" t="s">
        <v>31</v>
      </c>
      <c r="C17" s="38" t="s">
        <v>20</v>
      </c>
      <c r="D17" s="10" t="s">
        <v>82</v>
      </c>
      <c r="E17" s="10" t="s">
        <v>83</v>
      </c>
      <c r="F17" s="10" t="s">
        <v>84</v>
      </c>
    </row>
    <row r="18" spans="1:6" ht="224.45" customHeight="1">
      <c r="A18" s="10">
        <v>153</v>
      </c>
      <c r="B18" s="10" t="s">
        <v>31</v>
      </c>
      <c r="C18" s="38" t="s">
        <v>20</v>
      </c>
      <c r="D18" s="10" t="s">
        <v>85</v>
      </c>
      <c r="E18" s="10" t="s">
        <v>86</v>
      </c>
      <c r="F18" s="10" t="s">
        <v>87</v>
      </c>
    </row>
    <row r="19" spans="1:6" ht="52.7" customHeight="1">
      <c r="A19" s="10">
        <v>154</v>
      </c>
      <c r="B19" s="10" t="s">
        <v>31</v>
      </c>
      <c r="C19" s="38" t="s">
        <v>20</v>
      </c>
      <c r="D19" s="10" t="s">
        <v>88</v>
      </c>
      <c r="E19" s="10" t="s">
        <v>89</v>
      </c>
      <c r="F19" s="10" t="s">
        <v>90</v>
      </c>
    </row>
    <row r="20" spans="1:6" ht="39.6" customHeight="1">
      <c r="A20" s="10">
        <v>165</v>
      </c>
      <c r="B20" s="10" t="s">
        <v>31</v>
      </c>
      <c r="C20" s="38" t="s">
        <v>20</v>
      </c>
      <c r="D20" s="10" t="s">
        <v>91</v>
      </c>
      <c r="E20" s="10" t="s">
        <v>92</v>
      </c>
      <c r="F20" s="10" t="s">
        <v>93</v>
      </c>
    </row>
    <row r="21" spans="1:6" ht="52.7" customHeight="1">
      <c r="A21" s="10">
        <v>177</v>
      </c>
      <c r="B21" s="10" t="s">
        <v>31</v>
      </c>
      <c r="C21" s="38" t="s">
        <v>20</v>
      </c>
      <c r="D21" s="10" t="s">
        <v>94</v>
      </c>
      <c r="E21" s="10" t="s">
        <v>95</v>
      </c>
      <c r="F21" s="10" t="s">
        <v>96</v>
      </c>
    </row>
    <row r="22" spans="1:6" ht="66" customHeight="1">
      <c r="A22" s="10">
        <v>178</v>
      </c>
      <c r="B22" s="10" t="s">
        <v>31</v>
      </c>
      <c r="C22" s="36" t="s">
        <v>19</v>
      </c>
      <c r="D22" s="10" t="s">
        <v>97</v>
      </c>
      <c r="E22" s="10" t="s">
        <v>98</v>
      </c>
      <c r="F22" s="10" t="s">
        <v>99</v>
      </c>
    </row>
    <row r="23" spans="1:6" ht="132" customHeight="1">
      <c r="A23" s="10">
        <v>179</v>
      </c>
      <c r="B23" s="10" t="s">
        <v>31</v>
      </c>
      <c r="C23" s="38" t="s">
        <v>20</v>
      </c>
      <c r="D23" s="10" t="s">
        <v>100</v>
      </c>
      <c r="E23" s="10" t="s">
        <v>101</v>
      </c>
      <c r="F23" s="10" t="s">
        <v>102</v>
      </c>
    </row>
    <row r="24" spans="1:6" ht="92.45" customHeight="1">
      <c r="A24" s="10">
        <v>181</v>
      </c>
      <c r="B24" s="10" t="s">
        <v>31</v>
      </c>
      <c r="C24" s="38" t="s">
        <v>20</v>
      </c>
      <c r="D24" s="10" t="s">
        <v>103</v>
      </c>
      <c r="E24" s="10" t="s">
        <v>104</v>
      </c>
      <c r="F24" s="10" t="s">
        <v>105</v>
      </c>
    </row>
    <row r="25" spans="1:6" ht="52.7" customHeight="1">
      <c r="A25" s="10">
        <v>190</v>
      </c>
      <c r="B25" s="10" t="s">
        <v>31</v>
      </c>
      <c r="C25" s="38" t="s">
        <v>20</v>
      </c>
      <c r="D25" s="10" t="s">
        <v>106</v>
      </c>
      <c r="E25" s="10" t="s">
        <v>107</v>
      </c>
      <c r="F25" s="10" t="s">
        <v>108</v>
      </c>
    </row>
    <row r="26" spans="1:6" ht="52.7" customHeight="1">
      <c r="A26" s="10">
        <v>214</v>
      </c>
      <c r="B26" s="10" t="s">
        <v>33</v>
      </c>
      <c r="C26" s="36" t="s">
        <v>19</v>
      </c>
      <c r="D26" s="10" t="s">
        <v>109</v>
      </c>
      <c r="E26" s="10" t="s">
        <v>110</v>
      </c>
      <c r="F26" s="10" t="s">
        <v>111</v>
      </c>
    </row>
    <row r="27" spans="1:6" ht="39.6" customHeight="1">
      <c r="A27" s="10">
        <v>224</v>
      </c>
      <c r="B27" s="10" t="s">
        <v>33</v>
      </c>
      <c r="C27" s="38" t="s">
        <v>20</v>
      </c>
      <c r="D27" s="10" t="s">
        <v>113</v>
      </c>
      <c r="E27" s="10" t="s">
        <v>114</v>
      </c>
      <c r="F27" s="10" t="s">
        <v>115</v>
      </c>
    </row>
    <row r="28" spans="1:6" ht="52.7" customHeight="1">
      <c r="A28" s="10">
        <v>225</v>
      </c>
      <c r="B28" s="10" t="s">
        <v>33</v>
      </c>
      <c r="C28" s="36" t="s">
        <v>19</v>
      </c>
      <c r="D28" s="10" t="s">
        <v>116</v>
      </c>
      <c r="E28" s="10" t="s">
        <v>117</v>
      </c>
      <c r="F28" s="10" t="s">
        <v>118</v>
      </c>
    </row>
    <row r="29" spans="1:6" ht="52.7" customHeight="1">
      <c r="A29" s="10">
        <v>231</v>
      </c>
      <c r="B29" s="10" t="s">
        <v>33</v>
      </c>
      <c r="C29" s="36" t="s">
        <v>19</v>
      </c>
      <c r="D29" s="10" t="s">
        <v>119</v>
      </c>
      <c r="E29" s="10" t="s">
        <v>120</v>
      </c>
      <c r="F29" s="10" t="s">
        <v>121</v>
      </c>
    </row>
    <row r="30" spans="1:6" ht="39.6" customHeight="1">
      <c r="A30" s="10">
        <v>235</v>
      </c>
      <c r="B30" s="10" t="s">
        <v>33</v>
      </c>
      <c r="C30" s="36" t="s">
        <v>19</v>
      </c>
      <c r="D30" s="10" t="s">
        <v>122</v>
      </c>
      <c r="E30" s="10" t="s">
        <v>123</v>
      </c>
      <c r="F30" s="10" t="s">
        <v>124</v>
      </c>
    </row>
    <row r="31" spans="1:6" ht="66" customHeight="1">
      <c r="A31" s="10">
        <v>254</v>
      </c>
      <c r="B31" s="10" t="s">
        <v>33</v>
      </c>
      <c r="C31" s="38" t="s">
        <v>20</v>
      </c>
      <c r="D31" s="10" t="s">
        <v>125</v>
      </c>
      <c r="E31" s="10" t="s">
        <v>126</v>
      </c>
      <c r="F31" s="10" t="s">
        <v>127</v>
      </c>
    </row>
    <row r="32" spans="1:6" ht="79.150000000000006" customHeight="1">
      <c r="A32" s="10">
        <v>255</v>
      </c>
      <c r="B32" s="10" t="s">
        <v>33</v>
      </c>
      <c r="C32" s="38" t="s">
        <v>20</v>
      </c>
      <c r="D32" s="10" t="s">
        <v>128</v>
      </c>
      <c r="E32" s="10" t="s">
        <v>129</v>
      </c>
      <c r="F32" s="10" t="s">
        <v>130</v>
      </c>
    </row>
    <row r="33" spans="1:6" ht="52.7" customHeight="1">
      <c r="A33" s="10">
        <v>272</v>
      </c>
      <c r="B33" s="10" t="s">
        <v>34</v>
      </c>
      <c r="C33" s="36" t="s">
        <v>19</v>
      </c>
      <c r="D33" s="10" t="s">
        <v>131</v>
      </c>
      <c r="E33" s="10" t="s">
        <v>132</v>
      </c>
      <c r="F33" s="10" t="s">
        <v>133</v>
      </c>
    </row>
    <row r="34" spans="1:6" ht="52.7" customHeight="1">
      <c r="A34" s="10">
        <v>281</v>
      </c>
      <c r="B34" s="10" t="s">
        <v>34</v>
      </c>
      <c r="C34" s="36" t="s">
        <v>19</v>
      </c>
      <c r="D34" s="10" t="s">
        <v>134</v>
      </c>
      <c r="E34" s="10" t="s">
        <v>135</v>
      </c>
      <c r="F34" s="10" t="s">
        <v>136</v>
      </c>
    </row>
    <row r="35" spans="1:6" ht="39.6" customHeight="1">
      <c r="A35" s="10">
        <v>288</v>
      </c>
      <c r="B35" s="10" t="s">
        <v>34</v>
      </c>
      <c r="C35" s="38" t="s">
        <v>20</v>
      </c>
      <c r="D35" s="10" t="s">
        <v>137</v>
      </c>
      <c r="E35" s="10" t="s">
        <v>138</v>
      </c>
      <c r="F35" s="10" t="s">
        <v>139</v>
      </c>
    </row>
    <row r="36" spans="1:6" ht="52.7" customHeight="1">
      <c r="A36" s="10">
        <v>296</v>
      </c>
      <c r="B36" s="10" t="s">
        <v>34</v>
      </c>
      <c r="C36" s="38" t="s">
        <v>20</v>
      </c>
      <c r="D36" s="10" t="s">
        <v>140</v>
      </c>
      <c r="E36" s="10" t="s">
        <v>141</v>
      </c>
      <c r="F36" s="10" t="s">
        <v>142</v>
      </c>
    </row>
    <row r="37" spans="1:6" ht="52.7" customHeight="1">
      <c r="A37" s="10">
        <v>297</v>
      </c>
      <c r="B37" s="10" t="s">
        <v>34</v>
      </c>
      <c r="C37" s="38" t="s">
        <v>20</v>
      </c>
      <c r="D37" s="10" t="s">
        <v>143</v>
      </c>
      <c r="E37" s="10" t="s">
        <v>144</v>
      </c>
      <c r="F37" s="10" t="s">
        <v>145</v>
      </c>
    </row>
    <row r="38" spans="1:6" ht="66" customHeight="1">
      <c r="A38" s="10">
        <v>304</v>
      </c>
      <c r="B38" s="10" t="s">
        <v>35</v>
      </c>
      <c r="C38" s="36" t="s">
        <v>19</v>
      </c>
      <c r="D38" s="10" t="s">
        <v>146</v>
      </c>
      <c r="E38" s="10" t="s">
        <v>147</v>
      </c>
      <c r="F38" s="10" t="s">
        <v>148</v>
      </c>
    </row>
    <row r="39" spans="1:6" ht="39.6" customHeight="1">
      <c r="A39" s="10">
        <v>305</v>
      </c>
      <c r="B39" s="10" t="s">
        <v>35</v>
      </c>
      <c r="C39" s="38" t="s">
        <v>20</v>
      </c>
      <c r="D39" s="10" t="s">
        <v>150</v>
      </c>
      <c r="E39" s="10" t="s">
        <v>151</v>
      </c>
      <c r="F39" s="10" t="s">
        <v>152</v>
      </c>
    </row>
    <row r="40" spans="1:6" ht="52.7" customHeight="1">
      <c r="A40" s="10">
        <v>326</v>
      </c>
      <c r="B40" s="10" t="s">
        <v>35</v>
      </c>
      <c r="C40" s="36" t="s">
        <v>19</v>
      </c>
      <c r="D40" s="10" t="s">
        <v>153</v>
      </c>
      <c r="E40" s="10" t="s">
        <v>154</v>
      </c>
      <c r="F40" s="10" t="s">
        <v>155</v>
      </c>
    </row>
    <row r="41" spans="1:6" ht="39.6" customHeight="1">
      <c r="A41" s="10">
        <v>329</v>
      </c>
      <c r="B41" s="10" t="s">
        <v>35</v>
      </c>
      <c r="C41" s="38" t="s">
        <v>20</v>
      </c>
      <c r="D41" s="10" t="s">
        <v>156</v>
      </c>
      <c r="E41" s="10" t="s">
        <v>157</v>
      </c>
      <c r="F41" s="10" t="s">
        <v>158</v>
      </c>
    </row>
    <row r="42" spans="1:6" ht="39.6" customHeight="1">
      <c r="A42" s="10">
        <v>336</v>
      </c>
      <c r="B42" s="10" t="s">
        <v>35</v>
      </c>
      <c r="C42" s="38" t="s">
        <v>20</v>
      </c>
      <c r="D42" s="10" t="s">
        <v>159</v>
      </c>
      <c r="E42" s="10" t="s">
        <v>160</v>
      </c>
      <c r="F42" s="10" t="s">
        <v>161</v>
      </c>
    </row>
    <row r="43" spans="1:6">
      <c r="A43" s="10"/>
      <c r="B43" s="10"/>
      <c r="C43" s="10"/>
      <c r="D43" s="10"/>
      <c r="E43" s="10"/>
      <c r="F43" s="10"/>
    </row>
    <row r="44" spans="1:6">
      <c r="A44" s="10"/>
      <c r="B44" s="10"/>
      <c r="C44" s="10"/>
      <c r="D44" s="10"/>
      <c r="E44" s="10"/>
      <c r="F44" s="10"/>
    </row>
    <row r="45" spans="1:6">
      <c r="A45" s="10"/>
      <c r="B45" s="10"/>
      <c r="C45" s="10"/>
      <c r="D45" s="10"/>
      <c r="E45" s="10"/>
      <c r="F45" s="10"/>
    </row>
    <row r="46" spans="1:6">
      <c r="A46" s="10"/>
      <c r="B46" s="10"/>
      <c r="C46" s="10"/>
      <c r="D46" s="10"/>
      <c r="E46" s="10"/>
      <c r="F46" s="10"/>
    </row>
    <row r="47" spans="1:6">
      <c r="A47" s="10"/>
      <c r="B47" s="10"/>
      <c r="C47" s="10"/>
      <c r="D47" s="10"/>
      <c r="E47" s="10"/>
      <c r="F47" s="10"/>
    </row>
    <row r="48" spans="1:6">
      <c r="A48" s="10"/>
      <c r="B48" s="10"/>
      <c r="C48" s="10"/>
      <c r="D48" s="10"/>
      <c r="E48" s="10"/>
      <c r="F48" s="10"/>
    </row>
    <row r="49" spans="1:6">
      <c r="A49" s="10"/>
      <c r="B49" s="10"/>
      <c r="C49" s="10"/>
      <c r="D49" s="10"/>
      <c r="E49" s="10"/>
      <c r="F49" s="10"/>
    </row>
    <row r="50" spans="1:6">
      <c r="A50" s="10"/>
      <c r="B50" s="10"/>
      <c r="C50" s="10"/>
      <c r="D50" s="10"/>
      <c r="E50" s="10"/>
      <c r="F50" s="10"/>
    </row>
    <row r="51" spans="1:6">
      <c r="A51" s="10"/>
      <c r="B51" s="10"/>
      <c r="C51" s="10"/>
      <c r="D51" s="10"/>
      <c r="E51" s="10"/>
      <c r="F51" s="10"/>
    </row>
    <row r="52" spans="1:6">
      <c r="A52" s="10"/>
      <c r="B52" s="10"/>
      <c r="C52" s="10"/>
      <c r="D52" s="10"/>
      <c r="E52" s="10"/>
      <c r="F52" s="10"/>
    </row>
    <row r="53" spans="1:6">
      <c r="A53" s="10"/>
      <c r="B53" s="10"/>
      <c r="C53" s="10"/>
      <c r="D53" s="10"/>
      <c r="E53" s="10"/>
      <c r="F53" s="10"/>
    </row>
    <row r="54" spans="1:6">
      <c r="A54" s="10"/>
      <c r="B54" s="10"/>
      <c r="C54" s="10"/>
      <c r="D54" s="10"/>
      <c r="E54" s="10"/>
      <c r="F54" s="10"/>
    </row>
    <row r="55" spans="1:6">
      <c r="A55" s="10"/>
      <c r="B55" s="10"/>
      <c r="C55" s="10"/>
      <c r="D55" s="10"/>
      <c r="E55" s="10"/>
      <c r="F55" s="10"/>
    </row>
    <row r="56" spans="1:6">
      <c r="A56" s="10"/>
      <c r="B56" s="10"/>
      <c r="C56" s="10"/>
      <c r="D56" s="10"/>
      <c r="E56" s="10"/>
      <c r="F56" s="10"/>
    </row>
    <row r="57" spans="1:6">
      <c r="A57" s="10"/>
      <c r="B57" s="10"/>
      <c r="C57" s="10"/>
      <c r="D57" s="10"/>
      <c r="E57" s="10"/>
      <c r="F57" s="10"/>
    </row>
    <row r="58" spans="1:6">
      <c r="A58" s="10"/>
      <c r="B58" s="10"/>
      <c r="C58" s="10"/>
      <c r="D58" s="10"/>
      <c r="E58" s="10"/>
      <c r="F58" s="10"/>
    </row>
    <row r="59" spans="1:6">
      <c r="A59" s="10"/>
      <c r="B59" s="10"/>
      <c r="C59" s="10"/>
      <c r="D59" s="10"/>
      <c r="E59" s="10"/>
      <c r="F59" s="10"/>
    </row>
    <row r="60" spans="1:6">
      <c r="A60" s="10"/>
      <c r="B60" s="10"/>
      <c r="C60" s="10"/>
      <c r="D60" s="10"/>
      <c r="E60" s="10"/>
      <c r="F60" s="10"/>
    </row>
  </sheetData>
  <mergeCells count="2">
    <mergeCell ref="A1:F2"/>
    <mergeCell ref="A3:B3"/>
  </mergeCells>
  <conditionalFormatting sqref="C5:C55">
    <cfRule type="expression" dxfId="77" priority="1">
      <formula>C5="Conforme"</formula>
    </cfRule>
    <cfRule type="expression" dxfId="76" priority="2">
      <formula>C5="No conforme"</formula>
    </cfRule>
    <cfRule type="expression" dxfId="75" priority="3">
      <formula>C5="Observación"</formula>
    </cfRule>
    <cfRule type="expression" dxfId="74" priority="4">
      <formula>C5="Oportunidad de mejora"</formula>
    </cfRule>
    <cfRule type="expression" dxfId="73" priority="5">
      <formula>C5="Fortaleza"</formula>
    </cfRule>
    <cfRule type="expression" dxfId="72" priority="6">
      <formula>C5="Excluido"</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8"/>
  <sheetViews>
    <sheetView showGridLines="0" workbookViewId="0">
      <selection sqref="A1:G2"/>
    </sheetView>
  </sheetViews>
  <sheetFormatPr baseColWidth="10" defaultColWidth="9" defaultRowHeight="14.25"/>
  <cols>
    <col min="1" max="1" width="8" customWidth="1"/>
    <col min="2" max="2" width="30" customWidth="1"/>
    <col min="3" max="3" width="42" customWidth="1"/>
    <col min="4" max="4" width="62" customWidth="1"/>
    <col min="5" max="5" width="105" customWidth="1"/>
    <col min="6" max="6" width="52" customWidth="1"/>
  </cols>
  <sheetData>
    <row r="1" spans="1:7">
      <c r="A1" s="143" t="s">
        <v>162</v>
      </c>
      <c r="B1" s="143"/>
      <c r="C1" s="143"/>
      <c r="D1" s="143"/>
      <c r="E1" s="143"/>
      <c r="F1" s="143"/>
      <c r="G1" s="143"/>
    </row>
    <row r="2" spans="1:7">
      <c r="A2" s="143"/>
      <c r="B2" s="143"/>
      <c r="C2" s="143"/>
      <c r="D2" s="143"/>
      <c r="E2" s="143"/>
      <c r="F2" s="143"/>
      <c r="G2" s="143"/>
    </row>
    <row r="3" spans="1:7" ht="15">
      <c r="A3" s="144" t="str">
        <f>HYPERLINK("#'Dashboard'!A1","← VOLVER AL DASHBOARD PRINCIPAL")</f>
        <v>← VOLVER AL DASHBOARD PRINCIPAL</v>
      </c>
      <c r="B3" s="145"/>
    </row>
    <row r="4" spans="1:7" ht="15">
      <c r="A4" s="6" t="s">
        <v>37</v>
      </c>
      <c r="B4" s="8" t="s">
        <v>16</v>
      </c>
      <c r="C4" s="8" t="s">
        <v>39</v>
      </c>
      <c r="D4" s="8" t="s">
        <v>40</v>
      </c>
      <c r="E4" s="8" t="s">
        <v>41</v>
      </c>
      <c r="F4" s="7" t="s">
        <v>42</v>
      </c>
    </row>
    <row r="5" spans="1:7" ht="39.6" customHeight="1">
      <c r="A5" s="10">
        <v>20</v>
      </c>
      <c r="B5" s="10" t="s">
        <v>27</v>
      </c>
      <c r="C5" s="10" t="s">
        <v>47</v>
      </c>
      <c r="D5" s="10" t="s">
        <v>48</v>
      </c>
      <c r="E5" s="10" t="s">
        <v>49</v>
      </c>
      <c r="F5" s="10" t="s">
        <v>46</v>
      </c>
    </row>
    <row r="6" spans="1:7" ht="158.44999999999999" customHeight="1">
      <c r="A6" s="10">
        <v>41</v>
      </c>
      <c r="B6" s="10" t="s">
        <v>27</v>
      </c>
      <c r="C6" s="10" t="s">
        <v>50</v>
      </c>
      <c r="D6" s="10" t="s">
        <v>51</v>
      </c>
      <c r="E6" s="10" t="s">
        <v>52</v>
      </c>
      <c r="F6" s="10" t="s">
        <v>46</v>
      </c>
    </row>
    <row r="7" spans="1:7" ht="39.6" customHeight="1">
      <c r="A7" s="10">
        <v>96</v>
      </c>
      <c r="B7" s="10" t="s">
        <v>29</v>
      </c>
      <c r="C7" s="10" t="s">
        <v>66</v>
      </c>
      <c r="D7" s="10" t="s">
        <v>67</v>
      </c>
      <c r="E7" s="10" t="s">
        <v>68</v>
      </c>
      <c r="F7" s="10" t="s">
        <v>56</v>
      </c>
    </row>
    <row r="8" spans="1:7">
      <c r="A8" s="11"/>
      <c r="B8" s="12"/>
      <c r="C8" s="12"/>
      <c r="D8" s="12"/>
      <c r="E8" s="12"/>
      <c r="F8" s="13"/>
    </row>
  </sheetData>
  <mergeCells count="2">
    <mergeCell ref="A1:G2"/>
    <mergeCell ref="A3:B3"/>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5"/>
  <sheetViews>
    <sheetView showGridLines="0" workbookViewId="0">
      <selection activeCell="A5" sqref="A5:XFD35"/>
    </sheetView>
  </sheetViews>
  <sheetFormatPr baseColWidth="10" defaultColWidth="9" defaultRowHeight="14.25"/>
  <cols>
    <col min="1" max="1" width="8" customWidth="1"/>
    <col min="2" max="2" width="30" customWidth="1"/>
    <col min="3" max="3" width="42" customWidth="1"/>
    <col min="4" max="4" width="62" customWidth="1"/>
    <col min="5" max="5" width="105" customWidth="1"/>
  </cols>
  <sheetData>
    <row r="1" spans="1:6">
      <c r="A1" s="143" t="s">
        <v>163</v>
      </c>
      <c r="B1" s="143"/>
      <c r="C1" s="143"/>
      <c r="D1" s="143"/>
      <c r="E1" s="143"/>
      <c r="F1" s="143"/>
    </row>
    <row r="2" spans="1:6">
      <c r="A2" s="143"/>
      <c r="B2" s="143"/>
      <c r="C2" s="143"/>
      <c r="D2" s="143"/>
      <c r="E2" s="143"/>
      <c r="F2" s="143"/>
    </row>
    <row r="3" spans="1:6" ht="15">
      <c r="A3" s="144" t="str">
        <f>HYPERLINK("#'Dashboard'!A1","← VOLVER AL DASHBOARD PRINCIPAL")</f>
        <v>← VOLVER AL DASHBOARD PRINCIPAL</v>
      </c>
      <c r="B3" s="145"/>
    </row>
    <row r="4" spans="1:6" ht="15">
      <c r="A4" s="6" t="s">
        <v>37</v>
      </c>
      <c r="B4" s="8" t="s">
        <v>16</v>
      </c>
      <c r="C4" s="8" t="s">
        <v>39</v>
      </c>
      <c r="D4" s="8" t="s">
        <v>40</v>
      </c>
      <c r="E4" s="8" t="s">
        <v>41</v>
      </c>
    </row>
    <row r="5" spans="1:6" ht="58.5" customHeight="1">
      <c r="A5" s="10">
        <v>12</v>
      </c>
      <c r="B5" s="10" t="s">
        <v>27</v>
      </c>
      <c r="C5" s="10" t="s">
        <v>164</v>
      </c>
      <c r="D5" s="10" t="s">
        <v>165</v>
      </c>
      <c r="E5" s="10" t="s">
        <v>166</v>
      </c>
    </row>
    <row r="6" spans="1:6" ht="58.5" customHeight="1">
      <c r="A6" s="10">
        <v>18</v>
      </c>
      <c r="B6" s="10" t="s">
        <v>27</v>
      </c>
      <c r="C6" s="10" t="s">
        <v>167</v>
      </c>
      <c r="D6" s="10" t="s">
        <v>168</v>
      </c>
      <c r="E6" s="10" t="s">
        <v>169</v>
      </c>
    </row>
    <row r="7" spans="1:6" ht="58.5" customHeight="1">
      <c r="A7" s="10">
        <v>42</v>
      </c>
      <c r="B7" s="10" t="s">
        <v>27</v>
      </c>
      <c r="C7" s="10" t="s">
        <v>170</v>
      </c>
      <c r="D7" s="10" t="s">
        <v>171</v>
      </c>
      <c r="E7" s="10" t="s">
        <v>172</v>
      </c>
    </row>
    <row r="8" spans="1:6" ht="58.5" customHeight="1">
      <c r="A8" s="10">
        <v>47</v>
      </c>
      <c r="B8" s="10" t="s">
        <v>27</v>
      </c>
      <c r="C8" s="10" t="s">
        <v>173</v>
      </c>
      <c r="D8" s="10" t="s">
        <v>174</v>
      </c>
      <c r="E8" s="10" t="s">
        <v>175</v>
      </c>
    </row>
    <row r="9" spans="1:6" ht="58.5" customHeight="1">
      <c r="A9" s="10">
        <v>50</v>
      </c>
      <c r="B9" s="10" t="s">
        <v>28</v>
      </c>
      <c r="C9" s="10" t="s">
        <v>176</v>
      </c>
      <c r="D9" s="10" t="s">
        <v>177</v>
      </c>
      <c r="E9" s="10" t="s">
        <v>178</v>
      </c>
    </row>
    <row r="10" spans="1:6" ht="58.5" customHeight="1">
      <c r="A10" s="10">
        <v>52</v>
      </c>
      <c r="B10" s="10" t="s">
        <v>28</v>
      </c>
      <c r="C10" s="10" t="s">
        <v>57</v>
      </c>
      <c r="D10" s="10" t="s">
        <v>179</v>
      </c>
      <c r="E10" s="10" t="s">
        <v>180</v>
      </c>
    </row>
    <row r="11" spans="1:6" ht="58.5" customHeight="1">
      <c r="A11" s="10">
        <v>61</v>
      </c>
      <c r="B11" s="10" t="s">
        <v>28</v>
      </c>
      <c r="C11" s="10" t="s">
        <v>181</v>
      </c>
      <c r="D11" s="10" t="s">
        <v>182</v>
      </c>
      <c r="E11" s="10" t="s">
        <v>183</v>
      </c>
    </row>
    <row r="12" spans="1:6" ht="58.5" customHeight="1">
      <c r="A12" s="10">
        <v>82</v>
      </c>
      <c r="B12" s="10" t="s">
        <v>29</v>
      </c>
      <c r="C12" s="10" t="s">
        <v>184</v>
      </c>
      <c r="D12" s="10" t="s">
        <v>185</v>
      </c>
      <c r="E12" s="10" t="s">
        <v>186</v>
      </c>
    </row>
    <row r="13" spans="1:6" ht="58.5" customHeight="1">
      <c r="A13" s="10">
        <v>92</v>
      </c>
      <c r="B13" s="10" t="s">
        <v>29</v>
      </c>
      <c r="C13" s="10" t="s">
        <v>187</v>
      </c>
      <c r="D13" s="10" t="s">
        <v>188</v>
      </c>
      <c r="E13" s="10" t="s">
        <v>189</v>
      </c>
    </row>
    <row r="14" spans="1:6" ht="58.5" customHeight="1">
      <c r="A14" s="10">
        <v>103</v>
      </c>
      <c r="B14" s="10" t="s">
        <v>29</v>
      </c>
      <c r="C14" s="10" t="s">
        <v>190</v>
      </c>
      <c r="D14" s="10" t="s">
        <v>191</v>
      </c>
      <c r="E14" s="10" t="s">
        <v>192</v>
      </c>
    </row>
    <row r="15" spans="1:6" ht="58.5" customHeight="1">
      <c r="A15" s="10">
        <v>125</v>
      </c>
      <c r="B15" s="10" t="s">
        <v>30</v>
      </c>
      <c r="C15" s="10" t="s">
        <v>193</v>
      </c>
      <c r="D15" s="10" t="s">
        <v>194</v>
      </c>
      <c r="E15" s="10" t="s">
        <v>195</v>
      </c>
    </row>
    <row r="16" spans="1:6" ht="58.5" customHeight="1">
      <c r="A16" s="10">
        <v>126</v>
      </c>
      <c r="B16" s="10" t="s">
        <v>30</v>
      </c>
      <c r="C16" s="10" t="s">
        <v>196</v>
      </c>
      <c r="D16" s="10" t="s">
        <v>197</v>
      </c>
      <c r="E16" s="10" t="s">
        <v>198</v>
      </c>
    </row>
    <row r="17" spans="1:5" ht="58.5" customHeight="1">
      <c r="A17" s="10">
        <v>128</v>
      </c>
      <c r="B17" s="10" t="s">
        <v>30</v>
      </c>
      <c r="C17" s="10" t="s">
        <v>199</v>
      </c>
      <c r="D17" s="10" t="s">
        <v>200</v>
      </c>
      <c r="E17" s="10" t="s">
        <v>201</v>
      </c>
    </row>
    <row r="18" spans="1:5" ht="58.5" customHeight="1">
      <c r="A18" s="10">
        <v>143</v>
      </c>
      <c r="B18" s="10" t="s">
        <v>30</v>
      </c>
      <c r="C18" s="10" t="s">
        <v>202</v>
      </c>
      <c r="D18" s="10" t="s">
        <v>203</v>
      </c>
      <c r="E18" s="10" t="s">
        <v>204</v>
      </c>
    </row>
    <row r="19" spans="1:5" ht="58.5" customHeight="1">
      <c r="A19" s="10">
        <v>157</v>
      </c>
      <c r="B19" s="10" t="s">
        <v>31</v>
      </c>
      <c r="C19" s="10" t="s">
        <v>202</v>
      </c>
      <c r="D19" s="10" t="s">
        <v>205</v>
      </c>
      <c r="E19" s="10" t="s">
        <v>206</v>
      </c>
    </row>
    <row r="20" spans="1:5" ht="58.5" customHeight="1">
      <c r="A20" s="10">
        <v>167</v>
      </c>
      <c r="B20" s="10" t="s">
        <v>31</v>
      </c>
      <c r="C20" s="10" t="s">
        <v>207</v>
      </c>
      <c r="D20" s="10" t="s">
        <v>208</v>
      </c>
      <c r="E20" s="10" t="s">
        <v>209</v>
      </c>
    </row>
    <row r="21" spans="1:5" ht="58.5" customHeight="1">
      <c r="A21" s="10">
        <v>174</v>
      </c>
      <c r="B21" s="10" t="s">
        <v>31</v>
      </c>
      <c r="C21" s="10" t="s">
        <v>210</v>
      </c>
      <c r="D21" s="10" t="s">
        <v>211</v>
      </c>
      <c r="E21" s="10" t="s">
        <v>212</v>
      </c>
    </row>
    <row r="22" spans="1:5" ht="58.5" customHeight="1">
      <c r="A22" s="10">
        <v>184</v>
      </c>
      <c r="B22" s="10" t="s">
        <v>31</v>
      </c>
      <c r="C22" s="10" t="s">
        <v>213</v>
      </c>
      <c r="D22" s="10" t="s">
        <v>214</v>
      </c>
      <c r="E22" s="10" t="s">
        <v>215</v>
      </c>
    </row>
    <row r="23" spans="1:5" ht="58.5" customHeight="1">
      <c r="A23" s="10">
        <v>194</v>
      </c>
      <c r="B23" s="10" t="s">
        <v>31</v>
      </c>
      <c r="C23" s="10" t="s">
        <v>216</v>
      </c>
      <c r="D23" s="10" t="s">
        <v>217</v>
      </c>
      <c r="E23" s="10" t="s">
        <v>218</v>
      </c>
    </row>
    <row r="24" spans="1:5" ht="58.5" customHeight="1">
      <c r="A24" s="10">
        <v>213</v>
      </c>
      <c r="B24" s="10" t="s">
        <v>32</v>
      </c>
      <c r="C24" s="10" t="s">
        <v>193</v>
      </c>
      <c r="D24" s="10" t="s">
        <v>219</v>
      </c>
      <c r="E24" s="10" t="s">
        <v>220</v>
      </c>
    </row>
    <row r="25" spans="1:5" ht="58.5" customHeight="1">
      <c r="A25" s="10">
        <v>256</v>
      </c>
      <c r="B25" s="10" t="s">
        <v>33</v>
      </c>
      <c r="C25" s="10" t="s">
        <v>222</v>
      </c>
      <c r="D25" s="10" t="s">
        <v>223</v>
      </c>
      <c r="E25" s="10" t="s">
        <v>224</v>
      </c>
    </row>
    <row r="26" spans="1:5" ht="58.5" customHeight="1">
      <c r="A26" s="10">
        <v>270</v>
      </c>
      <c r="B26" s="10" t="s">
        <v>34</v>
      </c>
      <c r="C26" s="10" t="s">
        <v>225</v>
      </c>
      <c r="D26" s="10" t="s">
        <v>226</v>
      </c>
      <c r="E26" s="10" t="s">
        <v>227</v>
      </c>
    </row>
    <row r="27" spans="1:5" ht="58.5" customHeight="1">
      <c r="A27" s="10">
        <v>299</v>
      </c>
      <c r="B27" s="10" t="s">
        <v>34</v>
      </c>
      <c r="C27" s="10" t="s">
        <v>228</v>
      </c>
      <c r="D27" s="10" t="s">
        <v>229</v>
      </c>
      <c r="E27" s="10" t="s">
        <v>230</v>
      </c>
    </row>
    <row r="28" spans="1:5" ht="58.5" customHeight="1">
      <c r="A28" s="10">
        <v>302</v>
      </c>
      <c r="B28" s="10" t="s">
        <v>35</v>
      </c>
      <c r="C28" s="10" t="s">
        <v>231</v>
      </c>
      <c r="D28" s="10" t="s">
        <v>232</v>
      </c>
      <c r="E28" s="10" t="s">
        <v>233</v>
      </c>
    </row>
    <row r="29" spans="1:5" ht="58.5" customHeight="1">
      <c r="A29" s="10">
        <v>310</v>
      </c>
      <c r="B29" s="10" t="s">
        <v>35</v>
      </c>
      <c r="C29" s="10" t="s">
        <v>234</v>
      </c>
      <c r="D29" s="10" t="s">
        <v>235</v>
      </c>
      <c r="E29" s="10" t="s">
        <v>236</v>
      </c>
    </row>
    <row r="30" spans="1:5" ht="58.5" customHeight="1">
      <c r="A30" s="10">
        <v>314</v>
      </c>
      <c r="B30" s="10" t="s">
        <v>35</v>
      </c>
      <c r="C30" s="10" t="s">
        <v>237</v>
      </c>
      <c r="D30" s="10" t="s">
        <v>238</v>
      </c>
      <c r="E30" s="10" t="s">
        <v>239</v>
      </c>
    </row>
    <row r="31" spans="1:5" ht="58.5" customHeight="1">
      <c r="A31" s="10">
        <v>315</v>
      </c>
      <c r="B31" s="10" t="s">
        <v>35</v>
      </c>
      <c r="C31" s="10" t="s">
        <v>240</v>
      </c>
      <c r="D31" s="10" t="s">
        <v>241</v>
      </c>
      <c r="E31" s="10" t="s">
        <v>242</v>
      </c>
    </row>
    <row r="32" spans="1:5" ht="58.5" customHeight="1">
      <c r="A32" s="10">
        <v>322</v>
      </c>
      <c r="B32" s="10" t="s">
        <v>35</v>
      </c>
      <c r="C32" s="10" t="s">
        <v>243</v>
      </c>
      <c r="D32" s="10" t="s">
        <v>244</v>
      </c>
      <c r="E32" s="10" t="s">
        <v>245</v>
      </c>
    </row>
    <row r="33" spans="1:5" ht="58.5" customHeight="1">
      <c r="A33" s="10">
        <v>323</v>
      </c>
      <c r="B33" s="10" t="s">
        <v>35</v>
      </c>
      <c r="C33" s="10" t="s">
        <v>246</v>
      </c>
      <c r="D33" s="10" t="s">
        <v>247</v>
      </c>
      <c r="E33" s="10" t="s">
        <v>248</v>
      </c>
    </row>
    <row r="34" spans="1:5" ht="58.5" customHeight="1">
      <c r="A34" s="10">
        <v>327</v>
      </c>
      <c r="B34" s="10" t="s">
        <v>35</v>
      </c>
      <c r="C34" s="10" t="s">
        <v>249</v>
      </c>
      <c r="D34" s="10" t="s">
        <v>250</v>
      </c>
      <c r="E34" s="10" t="s">
        <v>251</v>
      </c>
    </row>
    <row r="35" spans="1:5" ht="58.5" customHeight="1">
      <c r="A35">
        <v>328</v>
      </c>
      <c r="B35" t="s">
        <v>35</v>
      </c>
      <c r="C35" t="s">
        <v>252</v>
      </c>
      <c r="D35" t="s">
        <v>253</v>
      </c>
      <c r="E35" t="s">
        <v>254</v>
      </c>
    </row>
  </sheetData>
  <mergeCells count="2">
    <mergeCell ref="A1:F2"/>
    <mergeCell ref="A3:B3"/>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55"/>
  <sheetViews>
    <sheetView showGridLines="0" topLeftCell="F1" workbookViewId="0">
      <selection activeCell="H3" sqref="H1:J1048576"/>
    </sheetView>
  </sheetViews>
  <sheetFormatPr baseColWidth="10" defaultColWidth="9" defaultRowHeight="14.25"/>
  <cols>
    <col min="1" max="1" width="8" customWidth="1"/>
    <col min="2" max="2" width="31" customWidth="1"/>
    <col min="3" max="3" width="42" customWidth="1"/>
    <col min="4" max="4" width="55" customWidth="1"/>
    <col min="5" max="5" width="60" customWidth="1"/>
    <col min="6" max="6" width="100" customWidth="1"/>
    <col min="7" max="7" width="24" customWidth="1"/>
  </cols>
  <sheetData>
    <row r="1" spans="1:7">
      <c r="A1" s="143" t="s">
        <v>255</v>
      </c>
      <c r="B1" s="143"/>
      <c r="C1" s="143"/>
      <c r="D1" s="143"/>
      <c r="E1" s="143"/>
      <c r="F1" s="143"/>
      <c r="G1" s="143"/>
    </row>
    <row r="2" spans="1:7">
      <c r="A2" s="143"/>
      <c r="B2" s="143"/>
      <c r="C2" s="143"/>
      <c r="D2" s="143"/>
      <c r="E2" s="143"/>
      <c r="F2" s="143"/>
      <c r="G2" s="143"/>
    </row>
    <row r="3" spans="1:7" ht="15">
      <c r="A3" s="144" t="str">
        <f>HYPERLINK("#'Dashboard'!A1","← VOLVER AL DASHBOARD PRINCIPAL")</f>
        <v>← VOLVER AL DASHBOARD PRINCIPAL</v>
      </c>
      <c r="B3" s="145"/>
    </row>
    <row r="4" spans="1:7" ht="44.1" customHeight="1">
      <c r="A4" s="6" t="s">
        <v>37</v>
      </c>
      <c r="B4" s="8" t="s">
        <v>16</v>
      </c>
      <c r="C4" s="8" t="s">
        <v>39</v>
      </c>
      <c r="D4" s="8" t="s">
        <v>256</v>
      </c>
      <c r="E4" s="8" t="s">
        <v>40</v>
      </c>
      <c r="F4" s="8" t="s">
        <v>41</v>
      </c>
      <c r="G4" s="8" t="s">
        <v>38</v>
      </c>
    </row>
    <row r="5" spans="1:7" ht="57">
      <c r="A5" s="10">
        <v>1</v>
      </c>
      <c r="B5" s="10" t="s">
        <v>27</v>
      </c>
      <c r="C5" s="10" t="s">
        <v>258</v>
      </c>
      <c r="D5" s="10" t="s">
        <v>259</v>
      </c>
      <c r="E5" s="10" t="s">
        <v>260</v>
      </c>
      <c r="F5" s="10" t="s">
        <v>261</v>
      </c>
      <c r="G5" s="34" t="s">
        <v>17</v>
      </c>
    </row>
    <row r="6" spans="1:7" ht="42.75">
      <c r="A6" s="10">
        <v>2</v>
      </c>
      <c r="B6" s="10" t="s">
        <v>27</v>
      </c>
      <c r="C6" s="10" t="s">
        <v>262</v>
      </c>
      <c r="D6" s="10" t="s">
        <v>263</v>
      </c>
      <c r="E6" s="10" t="s">
        <v>264</v>
      </c>
      <c r="F6" s="10" t="s">
        <v>265</v>
      </c>
      <c r="G6" s="34" t="s">
        <v>17</v>
      </c>
    </row>
    <row r="7" spans="1:7" ht="57">
      <c r="A7" s="10">
        <v>3</v>
      </c>
      <c r="B7" s="10" t="s">
        <v>27</v>
      </c>
      <c r="C7" s="10" t="s">
        <v>266</v>
      </c>
      <c r="D7" s="10" t="s">
        <v>267</v>
      </c>
      <c r="E7" s="10" t="s">
        <v>268</v>
      </c>
      <c r="F7" s="10" t="s">
        <v>269</v>
      </c>
      <c r="G7" s="34" t="s">
        <v>17</v>
      </c>
    </row>
    <row r="8" spans="1:7" ht="28.5">
      <c r="A8" s="10">
        <v>4</v>
      </c>
      <c r="B8" s="10" t="s">
        <v>27</v>
      </c>
      <c r="C8" s="10" t="s">
        <v>270</v>
      </c>
      <c r="D8" s="10" t="s">
        <v>271</v>
      </c>
      <c r="E8" s="10" t="s">
        <v>272</v>
      </c>
      <c r="F8" s="10" t="s">
        <v>273</v>
      </c>
      <c r="G8" s="34" t="s">
        <v>17</v>
      </c>
    </row>
    <row r="9" spans="1:7" ht="42.75">
      <c r="A9" s="10">
        <v>5</v>
      </c>
      <c r="B9" s="10" t="s">
        <v>27</v>
      </c>
      <c r="C9" s="10" t="s">
        <v>274</v>
      </c>
      <c r="D9" s="10" t="s">
        <v>275</v>
      </c>
      <c r="E9" s="10" t="s">
        <v>276</v>
      </c>
      <c r="F9" s="10" t="s">
        <v>277</v>
      </c>
      <c r="G9" s="34" t="s">
        <v>17</v>
      </c>
    </row>
    <row r="10" spans="1:7" ht="42.75">
      <c r="A10" s="10">
        <v>6</v>
      </c>
      <c r="B10" s="10" t="s">
        <v>27</v>
      </c>
      <c r="C10" s="10" t="s">
        <v>278</v>
      </c>
      <c r="D10" s="10" t="s">
        <v>279</v>
      </c>
      <c r="E10" s="10" t="s">
        <v>280</v>
      </c>
      <c r="F10" s="10" t="s">
        <v>281</v>
      </c>
      <c r="G10" s="34" t="s">
        <v>17</v>
      </c>
    </row>
    <row r="11" spans="1:7" ht="28.5">
      <c r="A11" s="10">
        <v>7</v>
      </c>
      <c r="B11" s="10" t="s">
        <v>27</v>
      </c>
      <c r="C11" s="10" t="s">
        <v>282</v>
      </c>
      <c r="D11" s="10" t="s">
        <v>283</v>
      </c>
      <c r="E11" s="10" t="s">
        <v>284</v>
      </c>
      <c r="F11" s="10" t="s">
        <v>285</v>
      </c>
      <c r="G11" s="34" t="s">
        <v>17</v>
      </c>
    </row>
    <row r="12" spans="1:7" ht="28.5">
      <c r="A12" s="10">
        <v>8</v>
      </c>
      <c r="B12" s="10" t="s">
        <v>27</v>
      </c>
      <c r="C12" s="10" t="s">
        <v>282</v>
      </c>
      <c r="D12" s="10" t="s">
        <v>283</v>
      </c>
      <c r="E12" s="10" t="s">
        <v>286</v>
      </c>
      <c r="F12" s="10" t="s">
        <v>287</v>
      </c>
      <c r="G12" s="34" t="s">
        <v>17</v>
      </c>
    </row>
    <row r="13" spans="1:7" ht="42.75">
      <c r="A13" s="10">
        <v>9</v>
      </c>
      <c r="B13" s="10" t="s">
        <v>27</v>
      </c>
      <c r="C13" s="10" t="s">
        <v>288</v>
      </c>
      <c r="D13" s="10" t="s">
        <v>289</v>
      </c>
      <c r="E13" s="10" t="s">
        <v>290</v>
      </c>
      <c r="F13" s="10" t="s">
        <v>291</v>
      </c>
      <c r="G13" s="34" t="s">
        <v>17</v>
      </c>
    </row>
    <row r="14" spans="1:7" ht="42.75">
      <c r="A14" s="10">
        <v>10</v>
      </c>
      <c r="B14" s="10" t="s">
        <v>27</v>
      </c>
      <c r="C14" s="10" t="s">
        <v>292</v>
      </c>
      <c r="D14" s="10" t="s">
        <v>293</v>
      </c>
      <c r="E14" s="10" t="s">
        <v>294</v>
      </c>
      <c r="F14" s="10" t="s">
        <v>295</v>
      </c>
      <c r="G14" s="34" t="s">
        <v>17</v>
      </c>
    </row>
    <row r="15" spans="1:7" ht="42.75">
      <c r="A15" s="10">
        <v>11</v>
      </c>
      <c r="B15" s="10" t="s">
        <v>27</v>
      </c>
      <c r="C15" s="10" t="s">
        <v>292</v>
      </c>
      <c r="D15" s="10" t="s">
        <v>293</v>
      </c>
      <c r="E15" s="10" t="s">
        <v>296</v>
      </c>
      <c r="F15" s="10" t="s">
        <v>297</v>
      </c>
      <c r="G15" s="34" t="s">
        <v>17</v>
      </c>
    </row>
    <row r="16" spans="1:7" ht="71.25">
      <c r="A16" s="10">
        <v>12</v>
      </c>
      <c r="B16" s="10" t="s">
        <v>27</v>
      </c>
      <c r="C16" s="10" t="s">
        <v>164</v>
      </c>
      <c r="D16" s="10" t="s">
        <v>298</v>
      </c>
      <c r="E16" s="10" t="s">
        <v>165</v>
      </c>
      <c r="F16" s="10" t="s">
        <v>166</v>
      </c>
      <c r="G16" s="35" t="s">
        <v>21</v>
      </c>
    </row>
    <row r="17" spans="1:7" ht="28.5">
      <c r="A17" s="10">
        <v>13</v>
      </c>
      <c r="B17" s="10" t="s">
        <v>27</v>
      </c>
      <c r="C17" s="10" t="s">
        <v>299</v>
      </c>
      <c r="D17" s="10" t="s">
        <v>300</v>
      </c>
      <c r="E17" s="10" t="s">
        <v>301</v>
      </c>
      <c r="F17" s="10" t="s">
        <v>302</v>
      </c>
      <c r="G17" s="34" t="s">
        <v>17</v>
      </c>
    </row>
    <row r="18" spans="1:7" ht="28.5">
      <c r="A18" s="10">
        <v>14</v>
      </c>
      <c r="B18" s="10" t="s">
        <v>27</v>
      </c>
      <c r="C18" s="10" t="s">
        <v>303</v>
      </c>
      <c r="D18" s="10" t="s">
        <v>304</v>
      </c>
      <c r="E18" s="10" t="s">
        <v>305</v>
      </c>
      <c r="F18" s="10" t="s">
        <v>306</v>
      </c>
      <c r="G18" s="34" t="s">
        <v>17</v>
      </c>
    </row>
    <row r="19" spans="1:7" ht="28.5">
      <c r="A19" s="10">
        <v>15</v>
      </c>
      <c r="B19" s="10" t="s">
        <v>27</v>
      </c>
      <c r="C19" s="10" t="s">
        <v>167</v>
      </c>
      <c r="D19" s="10" t="s">
        <v>307</v>
      </c>
      <c r="E19" s="10" t="s">
        <v>308</v>
      </c>
      <c r="F19" s="10" t="s">
        <v>309</v>
      </c>
      <c r="G19" s="34" t="s">
        <v>17</v>
      </c>
    </row>
    <row r="20" spans="1:7" ht="28.5">
      <c r="A20" s="10">
        <v>16</v>
      </c>
      <c r="B20" s="10" t="s">
        <v>27</v>
      </c>
      <c r="C20" s="10" t="s">
        <v>310</v>
      </c>
      <c r="D20" s="10" t="s">
        <v>311</v>
      </c>
      <c r="E20" s="10" t="s">
        <v>312</v>
      </c>
      <c r="F20" s="10" t="s">
        <v>313</v>
      </c>
      <c r="G20" s="34" t="s">
        <v>17</v>
      </c>
    </row>
    <row r="21" spans="1:7" ht="57">
      <c r="A21" s="10">
        <v>17</v>
      </c>
      <c r="B21" s="10" t="s">
        <v>27</v>
      </c>
      <c r="C21" s="10" t="s">
        <v>43</v>
      </c>
      <c r="D21" s="10" t="s">
        <v>314</v>
      </c>
      <c r="E21" s="10" t="s">
        <v>44</v>
      </c>
      <c r="F21" s="10" t="s">
        <v>45</v>
      </c>
      <c r="G21" s="36" t="s">
        <v>19</v>
      </c>
    </row>
    <row r="22" spans="1:7" ht="28.5">
      <c r="A22" s="10">
        <v>18</v>
      </c>
      <c r="B22" s="10" t="s">
        <v>27</v>
      </c>
      <c r="C22" s="10" t="s">
        <v>167</v>
      </c>
      <c r="D22" s="10" t="s">
        <v>307</v>
      </c>
      <c r="E22" s="10" t="s">
        <v>168</v>
      </c>
      <c r="F22" s="10" t="s">
        <v>169</v>
      </c>
      <c r="G22" s="35" t="s">
        <v>21</v>
      </c>
    </row>
    <row r="23" spans="1:7" ht="99.75">
      <c r="A23" s="10">
        <v>19</v>
      </c>
      <c r="B23" s="10" t="s">
        <v>27</v>
      </c>
      <c r="C23" s="10" t="s">
        <v>315</v>
      </c>
      <c r="D23" s="10" t="s">
        <v>316</v>
      </c>
      <c r="E23" s="10" t="s">
        <v>317</v>
      </c>
      <c r="F23" s="10" t="s">
        <v>318</v>
      </c>
      <c r="G23" s="34" t="s">
        <v>17</v>
      </c>
    </row>
    <row r="24" spans="1:7" ht="57">
      <c r="A24" s="10">
        <v>20</v>
      </c>
      <c r="B24" s="10" t="s">
        <v>27</v>
      </c>
      <c r="C24" s="10" t="s">
        <v>47</v>
      </c>
      <c r="D24" s="10" t="s">
        <v>319</v>
      </c>
      <c r="E24" s="10" t="s">
        <v>48</v>
      </c>
      <c r="F24" s="10" t="s">
        <v>49</v>
      </c>
      <c r="G24" s="37" t="s">
        <v>18</v>
      </c>
    </row>
    <row r="25" spans="1:7" ht="42.75">
      <c r="A25" s="10">
        <v>21</v>
      </c>
      <c r="B25" s="10" t="s">
        <v>27</v>
      </c>
      <c r="C25" s="10" t="s">
        <v>320</v>
      </c>
      <c r="D25" s="10" t="s">
        <v>321</v>
      </c>
      <c r="E25" s="10" t="s">
        <v>322</v>
      </c>
      <c r="F25" s="10" t="s">
        <v>323</v>
      </c>
      <c r="G25" s="34" t="s">
        <v>17</v>
      </c>
    </row>
    <row r="26" spans="1:7" ht="42.75">
      <c r="A26" s="10">
        <v>22</v>
      </c>
      <c r="B26" s="10" t="s">
        <v>27</v>
      </c>
      <c r="C26" s="10" t="s">
        <v>324</v>
      </c>
      <c r="D26" s="10" t="s">
        <v>325</v>
      </c>
      <c r="E26" s="10" t="s">
        <v>326</v>
      </c>
      <c r="F26" s="10" t="s">
        <v>327</v>
      </c>
      <c r="G26" s="34" t="s">
        <v>17</v>
      </c>
    </row>
    <row r="27" spans="1:7" ht="42.75">
      <c r="A27" s="10">
        <v>23</v>
      </c>
      <c r="B27" s="10" t="s">
        <v>27</v>
      </c>
      <c r="C27" s="10" t="s">
        <v>328</v>
      </c>
      <c r="D27" s="10" t="s">
        <v>329</v>
      </c>
      <c r="E27" s="10" t="s">
        <v>330</v>
      </c>
      <c r="F27" s="10" t="s">
        <v>331</v>
      </c>
      <c r="G27" s="34" t="s">
        <v>17</v>
      </c>
    </row>
    <row r="28" spans="1:7" ht="42.75">
      <c r="A28" s="10">
        <v>24</v>
      </c>
      <c r="B28" s="10" t="s">
        <v>27</v>
      </c>
      <c r="C28" s="10" t="s">
        <v>332</v>
      </c>
      <c r="D28" s="10" t="s">
        <v>333</v>
      </c>
      <c r="E28" s="10" t="s">
        <v>334</v>
      </c>
      <c r="F28" s="10" t="s">
        <v>335</v>
      </c>
      <c r="G28" s="34" t="s">
        <v>17</v>
      </c>
    </row>
    <row r="29" spans="1:7" ht="42.75">
      <c r="A29" s="10">
        <v>25</v>
      </c>
      <c r="B29" s="10" t="s">
        <v>27</v>
      </c>
      <c r="C29" s="10" t="s">
        <v>332</v>
      </c>
      <c r="D29" s="10" t="s">
        <v>333</v>
      </c>
      <c r="E29" s="10" t="s">
        <v>336</v>
      </c>
      <c r="F29" s="10" t="s">
        <v>337</v>
      </c>
      <c r="G29" s="34" t="s">
        <v>17</v>
      </c>
    </row>
    <row r="30" spans="1:7" ht="28.5">
      <c r="A30" s="10">
        <v>26</v>
      </c>
      <c r="B30" s="10" t="s">
        <v>27</v>
      </c>
      <c r="C30" s="10" t="s">
        <v>338</v>
      </c>
      <c r="D30" s="10" t="s">
        <v>339</v>
      </c>
      <c r="E30" s="10" t="s">
        <v>340</v>
      </c>
      <c r="F30" s="10" t="s">
        <v>341</v>
      </c>
      <c r="G30" s="34" t="s">
        <v>17</v>
      </c>
    </row>
    <row r="31" spans="1:7" ht="42.75">
      <c r="A31" s="10">
        <v>27</v>
      </c>
      <c r="B31" s="10" t="s">
        <v>27</v>
      </c>
      <c r="C31" s="10" t="s">
        <v>328</v>
      </c>
      <c r="D31" s="10" t="s">
        <v>329</v>
      </c>
      <c r="E31" s="10" t="s">
        <v>342</v>
      </c>
      <c r="F31" s="10" t="s">
        <v>343</v>
      </c>
      <c r="G31" s="34" t="s">
        <v>17</v>
      </c>
    </row>
    <row r="32" spans="1:7" ht="71.25">
      <c r="A32" s="10">
        <v>28</v>
      </c>
      <c r="B32" s="10" t="s">
        <v>27</v>
      </c>
      <c r="C32" s="10" t="s">
        <v>344</v>
      </c>
      <c r="D32" s="10" t="s">
        <v>345</v>
      </c>
      <c r="E32" s="10" t="s">
        <v>346</v>
      </c>
      <c r="F32" s="10" t="s">
        <v>347</v>
      </c>
      <c r="G32" s="34" t="s">
        <v>17</v>
      </c>
    </row>
    <row r="33" spans="1:7" ht="71.25">
      <c r="A33" s="10">
        <v>29</v>
      </c>
      <c r="B33" s="10" t="s">
        <v>27</v>
      </c>
      <c r="C33" s="10" t="s">
        <v>348</v>
      </c>
      <c r="D33" s="10" t="s">
        <v>349</v>
      </c>
      <c r="E33" s="10" t="s">
        <v>350</v>
      </c>
      <c r="F33" s="10" t="s">
        <v>351</v>
      </c>
      <c r="G33" s="34" t="s">
        <v>17</v>
      </c>
    </row>
    <row r="34" spans="1:7" ht="57">
      <c r="A34" s="10">
        <v>30</v>
      </c>
      <c r="B34" s="10" t="s">
        <v>27</v>
      </c>
      <c r="C34" s="10" t="s">
        <v>352</v>
      </c>
      <c r="D34" s="10" t="s">
        <v>353</v>
      </c>
      <c r="E34" s="10" t="s">
        <v>354</v>
      </c>
      <c r="F34" s="10" t="s">
        <v>355</v>
      </c>
      <c r="G34" s="34" t="s">
        <v>17</v>
      </c>
    </row>
    <row r="35" spans="1:7" ht="57">
      <c r="A35" s="10">
        <v>31</v>
      </c>
      <c r="B35" s="10" t="s">
        <v>27</v>
      </c>
      <c r="C35" s="10" t="s">
        <v>352</v>
      </c>
      <c r="D35" s="10" t="s">
        <v>353</v>
      </c>
      <c r="E35" s="10" t="s">
        <v>356</v>
      </c>
      <c r="F35" s="10" t="s">
        <v>357</v>
      </c>
      <c r="G35" s="34" t="s">
        <v>17</v>
      </c>
    </row>
    <row r="36" spans="1:7" ht="57">
      <c r="A36" s="10">
        <v>32</v>
      </c>
      <c r="B36" s="10" t="s">
        <v>27</v>
      </c>
      <c r="C36" s="10" t="s">
        <v>358</v>
      </c>
      <c r="D36" s="10" t="s">
        <v>359</v>
      </c>
      <c r="E36" s="10" t="s">
        <v>360</v>
      </c>
      <c r="F36" s="10" t="s">
        <v>361</v>
      </c>
      <c r="G36" s="34" t="s">
        <v>17</v>
      </c>
    </row>
    <row r="37" spans="1:7" ht="57">
      <c r="A37" s="10">
        <v>33</v>
      </c>
      <c r="B37" s="10" t="s">
        <v>27</v>
      </c>
      <c r="C37" s="10" t="s">
        <v>352</v>
      </c>
      <c r="D37" s="10" t="s">
        <v>353</v>
      </c>
      <c r="E37" s="10" t="s">
        <v>362</v>
      </c>
      <c r="F37" s="10" t="s">
        <v>363</v>
      </c>
      <c r="G37" s="34" t="s">
        <v>17</v>
      </c>
    </row>
    <row r="38" spans="1:7" ht="42.75">
      <c r="A38" s="10">
        <v>34</v>
      </c>
      <c r="B38" s="10" t="s">
        <v>27</v>
      </c>
      <c r="C38" s="10" t="s">
        <v>364</v>
      </c>
      <c r="D38" s="10" t="s">
        <v>365</v>
      </c>
      <c r="E38" s="10" t="s">
        <v>366</v>
      </c>
      <c r="F38" s="10" t="s">
        <v>367</v>
      </c>
      <c r="G38" s="34" t="s">
        <v>17</v>
      </c>
    </row>
    <row r="39" spans="1:7" ht="42.75">
      <c r="A39" s="10">
        <v>35</v>
      </c>
      <c r="B39" s="10" t="s">
        <v>27</v>
      </c>
      <c r="C39" s="10" t="s">
        <v>364</v>
      </c>
      <c r="D39" s="10" t="s">
        <v>365</v>
      </c>
      <c r="E39" s="10" t="s">
        <v>368</v>
      </c>
      <c r="F39" s="10" t="s">
        <v>369</v>
      </c>
      <c r="G39" s="34" t="s">
        <v>17</v>
      </c>
    </row>
    <row r="40" spans="1:7" ht="42.75">
      <c r="A40" s="10">
        <v>36</v>
      </c>
      <c r="B40" s="10" t="s">
        <v>27</v>
      </c>
      <c r="C40" s="10" t="s">
        <v>364</v>
      </c>
      <c r="D40" s="10" t="s">
        <v>365</v>
      </c>
      <c r="E40" s="10" t="s">
        <v>370</v>
      </c>
      <c r="F40" s="10" t="s">
        <v>371</v>
      </c>
      <c r="G40" s="34" t="s">
        <v>17</v>
      </c>
    </row>
    <row r="41" spans="1:7" ht="42.75">
      <c r="A41" s="10">
        <v>37</v>
      </c>
      <c r="B41" s="10" t="s">
        <v>27</v>
      </c>
      <c r="C41" s="10" t="s">
        <v>364</v>
      </c>
      <c r="D41" s="10" t="s">
        <v>365</v>
      </c>
      <c r="E41" s="10" t="s">
        <v>372</v>
      </c>
      <c r="F41" s="10" t="s">
        <v>373</v>
      </c>
      <c r="G41" s="34" t="s">
        <v>17</v>
      </c>
    </row>
    <row r="42" spans="1:7" ht="42.75">
      <c r="A42" s="10">
        <v>38</v>
      </c>
      <c r="B42" s="10" t="s">
        <v>27</v>
      </c>
      <c r="C42" s="10" t="s">
        <v>364</v>
      </c>
      <c r="D42" s="10" t="s">
        <v>365</v>
      </c>
      <c r="E42" s="10" t="s">
        <v>374</v>
      </c>
      <c r="F42" s="10" t="s">
        <v>375</v>
      </c>
      <c r="G42" s="34" t="s">
        <v>17</v>
      </c>
    </row>
    <row r="43" spans="1:7" ht="42.75">
      <c r="A43" s="10">
        <v>39</v>
      </c>
      <c r="B43" s="10" t="s">
        <v>27</v>
      </c>
      <c r="C43" s="10" t="s">
        <v>364</v>
      </c>
      <c r="D43" s="10" t="s">
        <v>365</v>
      </c>
      <c r="E43" s="10" t="s">
        <v>376</v>
      </c>
      <c r="F43" s="10" t="s">
        <v>377</v>
      </c>
      <c r="G43" s="34" t="s">
        <v>17</v>
      </c>
    </row>
    <row r="44" spans="1:7" ht="42.75">
      <c r="A44" s="10">
        <v>40</v>
      </c>
      <c r="B44" s="10" t="s">
        <v>27</v>
      </c>
      <c r="C44" s="10" t="s">
        <v>364</v>
      </c>
      <c r="D44" s="10" t="s">
        <v>365</v>
      </c>
      <c r="E44" s="10" t="s">
        <v>378</v>
      </c>
      <c r="F44" s="10" t="s">
        <v>379</v>
      </c>
      <c r="G44" s="34" t="s">
        <v>17</v>
      </c>
    </row>
    <row r="45" spans="1:7" ht="213.75">
      <c r="A45" s="10">
        <v>41</v>
      </c>
      <c r="B45" s="10" t="s">
        <v>27</v>
      </c>
      <c r="C45" s="10" t="s">
        <v>50</v>
      </c>
      <c r="D45" s="10" t="s">
        <v>380</v>
      </c>
      <c r="E45" s="10" t="s">
        <v>51</v>
      </c>
      <c r="F45" s="10" t="s">
        <v>52</v>
      </c>
      <c r="G45" s="37" t="s">
        <v>18</v>
      </c>
    </row>
    <row r="46" spans="1:7" ht="71.25">
      <c r="A46" s="10">
        <v>42</v>
      </c>
      <c r="B46" s="10" t="s">
        <v>27</v>
      </c>
      <c r="C46" s="10" t="s">
        <v>170</v>
      </c>
      <c r="D46" s="10" t="s">
        <v>381</v>
      </c>
      <c r="E46" s="10" t="s">
        <v>171</v>
      </c>
      <c r="F46" s="10" t="s">
        <v>172</v>
      </c>
      <c r="G46" s="35" t="s">
        <v>21</v>
      </c>
    </row>
    <row r="47" spans="1:7" ht="42.75">
      <c r="A47" s="10">
        <v>43</v>
      </c>
      <c r="B47" s="10" t="s">
        <v>27</v>
      </c>
      <c r="C47" s="10" t="s">
        <v>382</v>
      </c>
      <c r="D47" s="10" t="s">
        <v>383</v>
      </c>
      <c r="E47" s="10" t="s">
        <v>384</v>
      </c>
      <c r="F47" s="10" t="s">
        <v>385</v>
      </c>
      <c r="G47" s="34" t="s">
        <v>17</v>
      </c>
    </row>
    <row r="48" spans="1:7" ht="85.5">
      <c r="A48" s="10">
        <v>44</v>
      </c>
      <c r="B48" s="10" t="s">
        <v>27</v>
      </c>
      <c r="C48" s="10" t="s">
        <v>386</v>
      </c>
      <c r="D48" s="10" t="s">
        <v>387</v>
      </c>
      <c r="E48" s="10" t="s">
        <v>388</v>
      </c>
      <c r="F48" s="10" t="s">
        <v>389</v>
      </c>
      <c r="G48" s="34" t="s">
        <v>17</v>
      </c>
    </row>
    <row r="49" spans="1:7" ht="42.75">
      <c r="A49" s="10">
        <v>45</v>
      </c>
      <c r="B49" s="10" t="s">
        <v>27</v>
      </c>
      <c r="C49" s="10" t="s">
        <v>390</v>
      </c>
      <c r="D49" s="10" t="s">
        <v>391</v>
      </c>
      <c r="E49" s="10" t="s">
        <v>392</v>
      </c>
      <c r="F49" s="10" t="s">
        <v>393</v>
      </c>
      <c r="G49" s="34" t="s">
        <v>17</v>
      </c>
    </row>
    <row r="50" spans="1:7" ht="71.25">
      <c r="A50" s="10">
        <v>46</v>
      </c>
      <c r="B50" s="10" t="s">
        <v>27</v>
      </c>
      <c r="C50" s="10" t="s">
        <v>394</v>
      </c>
      <c r="D50" s="10" t="s">
        <v>395</v>
      </c>
      <c r="E50" s="10" t="s">
        <v>396</v>
      </c>
      <c r="F50" s="10" t="s">
        <v>397</v>
      </c>
      <c r="G50" s="34" t="s">
        <v>17</v>
      </c>
    </row>
    <row r="51" spans="1:7" ht="28.5">
      <c r="A51" s="10">
        <v>47</v>
      </c>
      <c r="B51" s="10" t="s">
        <v>27</v>
      </c>
      <c r="C51" s="10" t="s">
        <v>173</v>
      </c>
      <c r="D51" s="10" t="s">
        <v>398</v>
      </c>
      <c r="E51" s="10" t="s">
        <v>174</v>
      </c>
      <c r="F51" s="10" t="s">
        <v>175</v>
      </c>
      <c r="G51" s="35" t="s">
        <v>21</v>
      </c>
    </row>
    <row r="52" spans="1:7" ht="71.25">
      <c r="A52" s="10">
        <v>48</v>
      </c>
      <c r="B52" s="10" t="s">
        <v>27</v>
      </c>
      <c r="C52" s="10" t="s">
        <v>399</v>
      </c>
      <c r="D52" s="10" t="s">
        <v>400</v>
      </c>
      <c r="E52" s="10" t="s">
        <v>401</v>
      </c>
      <c r="F52" s="10" t="s">
        <v>402</v>
      </c>
      <c r="G52" s="34" t="s">
        <v>17</v>
      </c>
    </row>
    <row r="53" spans="1:7" ht="42.75">
      <c r="A53" s="10">
        <v>49</v>
      </c>
      <c r="B53" s="10" t="s">
        <v>28</v>
      </c>
      <c r="C53" s="10" t="s">
        <v>403</v>
      </c>
      <c r="D53" s="10" t="s">
        <v>404</v>
      </c>
      <c r="E53" s="10" t="s">
        <v>405</v>
      </c>
      <c r="F53" s="10" t="s">
        <v>180</v>
      </c>
      <c r="G53" s="34" t="s">
        <v>17</v>
      </c>
    </row>
    <row r="54" spans="1:7" ht="71.25">
      <c r="A54" s="10">
        <v>50</v>
      </c>
      <c r="B54" s="10" t="s">
        <v>28</v>
      </c>
      <c r="C54" s="10" t="s">
        <v>176</v>
      </c>
      <c r="D54" s="10" t="s">
        <v>406</v>
      </c>
      <c r="E54" s="10" t="s">
        <v>177</v>
      </c>
      <c r="F54" s="10" t="s">
        <v>178</v>
      </c>
      <c r="G54" s="35" t="s">
        <v>21</v>
      </c>
    </row>
    <row r="55" spans="1:7" ht="57">
      <c r="A55" s="10">
        <v>51</v>
      </c>
      <c r="B55" s="10" t="s">
        <v>28</v>
      </c>
      <c r="C55" s="10" t="s">
        <v>407</v>
      </c>
      <c r="D55" s="10" t="s">
        <v>408</v>
      </c>
      <c r="E55" s="10" t="s">
        <v>409</v>
      </c>
      <c r="F55" s="10" t="s">
        <v>410</v>
      </c>
      <c r="G55" s="34" t="s">
        <v>17</v>
      </c>
    </row>
    <row r="56" spans="1:7" ht="42.75">
      <c r="A56" s="10">
        <v>52</v>
      </c>
      <c r="B56" s="10" t="s">
        <v>28</v>
      </c>
      <c r="C56" s="10" t="s">
        <v>57</v>
      </c>
      <c r="D56" s="10" t="s">
        <v>411</v>
      </c>
      <c r="E56" s="10" t="s">
        <v>179</v>
      </c>
      <c r="F56" s="10" t="s">
        <v>180</v>
      </c>
      <c r="G56" s="35" t="s">
        <v>21</v>
      </c>
    </row>
    <row r="57" spans="1:7" ht="28.5">
      <c r="A57" s="10">
        <v>53</v>
      </c>
      <c r="B57" s="10" t="s">
        <v>28</v>
      </c>
      <c r="C57" s="10" t="s">
        <v>412</v>
      </c>
      <c r="D57" s="10" t="s">
        <v>413</v>
      </c>
      <c r="E57" s="10" t="s">
        <v>414</v>
      </c>
      <c r="F57" s="10" t="s">
        <v>415</v>
      </c>
      <c r="G57" s="34" t="s">
        <v>17</v>
      </c>
    </row>
    <row r="58" spans="1:7" ht="28.5">
      <c r="A58" s="10">
        <v>54</v>
      </c>
      <c r="B58" s="10" t="s">
        <v>28</v>
      </c>
      <c r="C58" s="10" t="s">
        <v>57</v>
      </c>
      <c r="D58" s="10" t="s">
        <v>416</v>
      </c>
      <c r="E58" s="10" t="s">
        <v>417</v>
      </c>
      <c r="F58" s="10" t="s">
        <v>418</v>
      </c>
      <c r="G58" s="34" t="s">
        <v>17</v>
      </c>
    </row>
    <row r="59" spans="1:7" ht="42.75">
      <c r="A59" s="10">
        <v>55</v>
      </c>
      <c r="B59" s="10" t="s">
        <v>28</v>
      </c>
      <c r="C59" s="10" t="s">
        <v>57</v>
      </c>
      <c r="D59" s="10" t="s">
        <v>419</v>
      </c>
      <c r="E59" s="10" t="s">
        <v>420</v>
      </c>
      <c r="F59" s="10" t="s">
        <v>421</v>
      </c>
      <c r="G59" s="34" t="s">
        <v>17</v>
      </c>
    </row>
    <row r="60" spans="1:7" ht="42.75">
      <c r="A60" s="10">
        <v>56</v>
      </c>
      <c r="B60" s="10" t="s">
        <v>28</v>
      </c>
      <c r="C60" s="10" t="s">
        <v>57</v>
      </c>
      <c r="D60" s="10" t="s">
        <v>422</v>
      </c>
      <c r="E60" s="10" t="s">
        <v>423</v>
      </c>
      <c r="F60" s="10" t="s">
        <v>424</v>
      </c>
      <c r="G60" s="34" t="s">
        <v>17</v>
      </c>
    </row>
    <row r="61" spans="1:7" ht="99.75">
      <c r="A61" s="10">
        <v>57</v>
      </c>
      <c r="B61" s="10" t="s">
        <v>28</v>
      </c>
      <c r="C61" s="10" t="s">
        <v>53</v>
      </c>
      <c r="D61" s="10" t="s">
        <v>425</v>
      </c>
      <c r="E61" s="10" t="s">
        <v>54</v>
      </c>
      <c r="F61" s="10" t="s">
        <v>55</v>
      </c>
      <c r="G61" s="36" t="s">
        <v>19</v>
      </c>
    </row>
    <row r="62" spans="1:7" ht="71.25">
      <c r="A62" s="10">
        <v>58</v>
      </c>
      <c r="B62" s="10" t="s">
        <v>28</v>
      </c>
      <c r="C62" s="10" t="s">
        <v>57</v>
      </c>
      <c r="D62" s="10" t="s">
        <v>426</v>
      </c>
      <c r="E62" s="10" t="s">
        <v>58</v>
      </c>
      <c r="F62" s="10" t="s">
        <v>59</v>
      </c>
      <c r="G62" s="38" t="s">
        <v>20</v>
      </c>
    </row>
    <row r="63" spans="1:7" ht="42.75">
      <c r="A63" s="10">
        <v>59</v>
      </c>
      <c r="B63" s="10" t="s">
        <v>28</v>
      </c>
      <c r="C63" s="10" t="s">
        <v>57</v>
      </c>
      <c r="D63" s="10" t="s">
        <v>427</v>
      </c>
      <c r="E63" s="10" t="s">
        <v>428</v>
      </c>
      <c r="F63" s="10" t="s">
        <v>429</v>
      </c>
      <c r="G63" s="34" t="s">
        <v>17</v>
      </c>
    </row>
    <row r="64" spans="1:7" ht="42.75">
      <c r="A64" s="10">
        <v>60</v>
      </c>
      <c r="B64" s="10" t="s">
        <v>28</v>
      </c>
      <c r="C64" s="10" t="s">
        <v>53</v>
      </c>
      <c r="D64" s="10" t="s">
        <v>430</v>
      </c>
      <c r="E64" s="10" t="s">
        <v>431</v>
      </c>
      <c r="F64" s="10" t="s">
        <v>432</v>
      </c>
      <c r="G64" s="34" t="s">
        <v>17</v>
      </c>
    </row>
    <row r="65" spans="1:7" ht="57">
      <c r="A65" s="10">
        <v>61</v>
      </c>
      <c r="B65" s="10" t="s">
        <v>28</v>
      </c>
      <c r="C65" s="10" t="s">
        <v>181</v>
      </c>
      <c r="D65" s="10" t="s">
        <v>433</v>
      </c>
      <c r="E65" s="10" t="s">
        <v>182</v>
      </c>
      <c r="F65" s="10" t="s">
        <v>183</v>
      </c>
      <c r="G65" s="35" t="s">
        <v>21</v>
      </c>
    </row>
    <row r="66" spans="1:7" ht="57">
      <c r="A66" s="10">
        <v>62</v>
      </c>
      <c r="B66" s="10" t="s">
        <v>28</v>
      </c>
      <c r="C66" s="10" t="s">
        <v>60</v>
      </c>
      <c r="D66" s="10" t="s">
        <v>434</v>
      </c>
      <c r="E66" s="10" t="s">
        <v>61</v>
      </c>
      <c r="F66" s="10" t="s">
        <v>62</v>
      </c>
      <c r="G66" s="38" t="s">
        <v>20</v>
      </c>
    </row>
    <row r="67" spans="1:7" ht="57">
      <c r="A67" s="10">
        <v>63</v>
      </c>
      <c r="B67" s="10" t="s">
        <v>28</v>
      </c>
      <c r="C67" s="10" t="s">
        <v>435</v>
      </c>
      <c r="D67" s="10" t="s">
        <v>436</v>
      </c>
      <c r="E67" s="10" t="s">
        <v>437</v>
      </c>
      <c r="F67" s="10" t="s">
        <v>438</v>
      </c>
      <c r="G67" s="34" t="s">
        <v>17</v>
      </c>
    </row>
    <row r="68" spans="1:7" ht="57">
      <c r="A68" s="10">
        <v>64</v>
      </c>
      <c r="B68" s="10" t="s">
        <v>28</v>
      </c>
      <c r="C68" s="10" t="s">
        <v>435</v>
      </c>
      <c r="D68" s="10" t="s">
        <v>439</v>
      </c>
      <c r="E68" s="10" t="s">
        <v>440</v>
      </c>
      <c r="F68" s="10" t="s">
        <v>441</v>
      </c>
      <c r="G68" s="34" t="s">
        <v>17</v>
      </c>
    </row>
    <row r="69" spans="1:7" ht="71.25">
      <c r="A69" s="10">
        <v>65</v>
      </c>
      <c r="B69" s="10" t="s">
        <v>28</v>
      </c>
      <c r="C69" s="10" t="s">
        <v>442</v>
      </c>
      <c r="D69" s="10" t="s">
        <v>443</v>
      </c>
      <c r="E69" s="10" t="s">
        <v>444</v>
      </c>
      <c r="F69" s="10" t="s">
        <v>445</v>
      </c>
      <c r="G69" s="34" t="s">
        <v>17</v>
      </c>
    </row>
    <row r="70" spans="1:7" ht="42.75">
      <c r="A70" s="10">
        <v>66</v>
      </c>
      <c r="B70" s="10" t="s">
        <v>29</v>
      </c>
      <c r="C70" s="10" t="s">
        <v>446</v>
      </c>
      <c r="D70" s="10" t="s">
        <v>447</v>
      </c>
      <c r="E70" s="10" t="s">
        <v>448</v>
      </c>
      <c r="F70" s="10" t="s">
        <v>449</v>
      </c>
      <c r="G70" s="39" t="s">
        <v>22</v>
      </c>
    </row>
    <row r="71" spans="1:7" ht="42.75">
      <c r="A71" s="10">
        <v>67</v>
      </c>
      <c r="B71" s="10" t="s">
        <v>29</v>
      </c>
      <c r="C71" s="10" t="s">
        <v>450</v>
      </c>
      <c r="D71" s="10" t="s">
        <v>451</v>
      </c>
      <c r="E71" s="10" t="s">
        <v>452</v>
      </c>
      <c r="F71" s="10" t="s">
        <v>453</v>
      </c>
      <c r="G71" s="39" t="s">
        <v>22</v>
      </c>
    </row>
    <row r="72" spans="1:7" ht="42.75">
      <c r="A72" s="10">
        <v>68</v>
      </c>
      <c r="B72" s="10" t="s">
        <v>29</v>
      </c>
      <c r="C72" s="10" t="s">
        <v>454</v>
      </c>
      <c r="D72" s="10" t="s">
        <v>455</v>
      </c>
      <c r="E72" s="10" t="s">
        <v>456</v>
      </c>
      <c r="F72" s="10" t="s">
        <v>457</v>
      </c>
      <c r="G72" s="39" t="s">
        <v>22</v>
      </c>
    </row>
    <row r="73" spans="1:7" ht="42.75">
      <c r="A73" s="10">
        <v>69</v>
      </c>
      <c r="B73" s="10" t="s">
        <v>29</v>
      </c>
      <c r="C73" s="10" t="s">
        <v>458</v>
      </c>
      <c r="D73" s="10" t="s">
        <v>459</v>
      </c>
      <c r="E73" s="10" t="s">
        <v>460</v>
      </c>
      <c r="F73" s="10" t="s">
        <v>461</v>
      </c>
      <c r="G73" s="39" t="s">
        <v>22</v>
      </c>
    </row>
    <row r="74" spans="1:7" ht="42.75">
      <c r="A74" s="10">
        <v>70</v>
      </c>
      <c r="B74" s="10" t="s">
        <v>29</v>
      </c>
      <c r="C74" s="10" t="s">
        <v>462</v>
      </c>
      <c r="D74" s="10" t="s">
        <v>463</v>
      </c>
      <c r="E74" s="10" t="s">
        <v>464</v>
      </c>
      <c r="F74" s="10" t="s">
        <v>465</v>
      </c>
      <c r="G74" s="39" t="s">
        <v>22</v>
      </c>
    </row>
    <row r="75" spans="1:7" ht="42.75">
      <c r="A75" s="10">
        <v>71</v>
      </c>
      <c r="B75" s="10" t="s">
        <v>29</v>
      </c>
      <c r="C75" s="10" t="s">
        <v>466</v>
      </c>
      <c r="D75" s="10" t="s">
        <v>467</v>
      </c>
      <c r="E75" s="10" t="s">
        <v>468</v>
      </c>
      <c r="F75" s="10" t="s">
        <v>469</v>
      </c>
      <c r="G75" s="39" t="s">
        <v>22</v>
      </c>
    </row>
    <row r="76" spans="1:7" ht="42.75">
      <c r="A76" s="10">
        <v>72</v>
      </c>
      <c r="B76" s="10" t="s">
        <v>29</v>
      </c>
      <c r="C76" s="10" t="s">
        <v>470</v>
      </c>
      <c r="D76" s="10" t="s">
        <v>471</v>
      </c>
      <c r="E76" s="10" t="s">
        <v>472</v>
      </c>
      <c r="F76" s="10" t="s">
        <v>473</v>
      </c>
      <c r="G76" s="39" t="s">
        <v>22</v>
      </c>
    </row>
    <row r="77" spans="1:7" ht="42.75">
      <c r="A77" s="10">
        <v>73</v>
      </c>
      <c r="B77" s="10" t="s">
        <v>29</v>
      </c>
      <c r="C77" s="10" t="s">
        <v>474</v>
      </c>
      <c r="D77" s="10" t="s">
        <v>475</v>
      </c>
      <c r="E77" s="10" t="s">
        <v>476</v>
      </c>
      <c r="F77" s="10" t="s">
        <v>477</v>
      </c>
      <c r="G77" s="39" t="s">
        <v>22</v>
      </c>
    </row>
    <row r="78" spans="1:7" ht="42.75">
      <c r="A78" s="10">
        <v>74</v>
      </c>
      <c r="B78" s="10" t="s">
        <v>29</v>
      </c>
      <c r="C78" s="10" t="s">
        <v>478</v>
      </c>
      <c r="D78" s="10" t="s">
        <v>479</v>
      </c>
      <c r="E78" s="10" t="s">
        <v>480</v>
      </c>
      <c r="F78" s="10" t="s">
        <v>481</v>
      </c>
      <c r="G78" s="39" t="s">
        <v>22</v>
      </c>
    </row>
    <row r="79" spans="1:7" ht="42.75">
      <c r="A79" s="10">
        <v>75</v>
      </c>
      <c r="B79" s="10" t="s">
        <v>29</v>
      </c>
      <c r="C79" s="10" t="s">
        <v>482</v>
      </c>
      <c r="D79" s="10" t="s">
        <v>483</v>
      </c>
      <c r="E79" s="10" t="s">
        <v>484</v>
      </c>
      <c r="F79" s="10" t="s">
        <v>485</v>
      </c>
      <c r="G79" s="39" t="s">
        <v>22</v>
      </c>
    </row>
    <row r="80" spans="1:7" ht="42.75">
      <c r="A80" s="10">
        <v>76</v>
      </c>
      <c r="B80" s="10" t="s">
        <v>29</v>
      </c>
      <c r="C80" s="10" t="s">
        <v>486</v>
      </c>
      <c r="D80" s="10" t="s">
        <v>487</v>
      </c>
      <c r="E80" s="10" t="s">
        <v>488</v>
      </c>
      <c r="F80" s="10" t="s">
        <v>489</v>
      </c>
      <c r="G80" s="39" t="s">
        <v>22</v>
      </c>
    </row>
    <row r="81" spans="1:7" ht="42.75">
      <c r="A81" s="10">
        <v>77</v>
      </c>
      <c r="B81" s="10" t="s">
        <v>29</v>
      </c>
      <c r="C81" s="10" t="s">
        <v>490</v>
      </c>
      <c r="D81" s="10" t="s">
        <v>491</v>
      </c>
      <c r="E81" s="10" t="s">
        <v>492</v>
      </c>
      <c r="F81" s="10" t="s">
        <v>493</v>
      </c>
      <c r="G81" s="39" t="s">
        <v>22</v>
      </c>
    </row>
    <row r="82" spans="1:7" ht="71.25">
      <c r="A82" s="10">
        <v>78</v>
      </c>
      <c r="B82" s="10" t="s">
        <v>29</v>
      </c>
      <c r="C82" s="10" t="s">
        <v>494</v>
      </c>
      <c r="D82" s="10" t="s">
        <v>495</v>
      </c>
      <c r="E82" s="10" t="s">
        <v>496</v>
      </c>
      <c r="F82" s="10" t="s">
        <v>497</v>
      </c>
      <c r="G82" s="34" t="s">
        <v>17</v>
      </c>
    </row>
    <row r="83" spans="1:7" ht="57">
      <c r="A83" s="10">
        <v>79</v>
      </c>
      <c r="B83" s="10" t="s">
        <v>29</v>
      </c>
      <c r="C83" s="10" t="s">
        <v>498</v>
      </c>
      <c r="D83" s="10" t="s">
        <v>499</v>
      </c>
      <c r="E83" s="10" t="s">
        <v>500</v>
      </c>
      <c r="F83" s="10" t="s">
        <v>501</v>
      </c>
      <c r="G83" s="34" t="s">
        <v>17</v>
      </c>
    </row>
    <row r="84" spans="1:7" ht="57">
      <c r="A84" s="10">
        <v>80</v>
      </c>
      <c r="B84" s="10" t="s">
        <v>29</v>
      </c>
      <c r="C84" s="10" t="s">
        <v>502</v>
      </c>
      <c r="D84" s="10" t="s">
        <v>503</v>
      </c>
      <c r="E84" s="10" t="s">
        <v>504</v>
      </c>
      <c r="F84" s="10" t="s">
        <v>505</v>
      </c>
      <c r="G84" s="34" t="s">
        <v>17</v>
      </c>
    </row>
    <row r="85" spans="1:7" ht="57">
      <c r="A85" s="10">
        <v>81</v>
      </c>
      <c r="B85" s="10" t="s">
        <v>29</v>
      </c>
      <c r="C85" s="10" t="s">
        <v>506</v>
      </c>
      <c r="D85" s="10" t="s">
        <v>507</v>
      </c>
      <c r="E85" s="10" t="s">
        <v>508</v>
      </c>
      <c r="F85" s="10" t="s">
        <v>509</v>
      </c>
      <c r="G85" s="34" t="s">
        <v>17</v>
      </c>
    </row>
    <row r="86" spans="1:7" ht="42.75">
      <c r="A86" s="10">
        <v>82</v>
      </c>
      <c r="B86" s="10" t="s">
        <v>29</v>
      </c>
      <c r="C86" s="10" t="s">
        <v>184</v>
      </c>
      <c r="D86" s="10" t="s">
        <v>510</v>
      </c>
      <c r="E86" s="10" t="s">
        <v>185</v>
      </c>
      <c r="F86" s="10" t="s">
        <v>186</v>
      </c>
      <c r="G86" s="35" t="s">
        <v>21</v>
      </c>
    </row>
    <row r="87" spans="1:7" ht="42.75">
      <c r="A87" s="10">
        <v>83</v>
      </c>
      <c r="B87" s="10" t="s">
        <v>29</v>
      </c>
      <c r="C87" s="10" t="s">
        <v>184</v>
      </c>
      <c r="D87" s="10" t="s">
        <v>511</v>
      </c>
      <c r="E87" s="10" t="s">
        <v>512</v>
      </c>
      <c r="F87" s="10" t="s">
        <v>513</v>
      </c>
      <c r="G87" s="34" t="s">
        <v>17</v>
      </c>
    </row>
    <row r="88" spans="1:7" ht="42.75">
      <c r="A88" s="10">
        <v>84</v>
      </c>
      <c r="B88" s="10" t="s">
        <v>29</v>
      </c>
      <c r="C88" s="10" t="s">
        <v>514</v>
      </c>
      <c r="D88" s="10" t="s">
        <v>515</v>
      </c>
      <c r="E88" s="10" t="s">
        <v>516</v>
      </c>
      <c r="F88" s="10" t="s">
        <v>517</v>
      </c>
      <c r="G88" s="34" t="s">
        <v>17</v>
      </c>
    </row>
    <row r="89" spans="1:7" ht="42.75">
      <c r="A89" s="10">
        <v>85</v>
      </c>
      <c r="B89" s="10" t="s">
        <v>29</v>
      </c>
      <c r="C89" s="10" t="s">
        <v>184</v>
      </c>
      <c r="D89" s="10" t="s">
        <v>518</v>
      </c>
      <c r="E89" s="10" t="s">
        <v>519</v>
      </c>
      <c r="F89" s="10" t="s">
        <v>520</v>
      </c>
      <c r="G89" s="34" t="s">
        <v>17</v>
      </c>
    </row>
    <row r="90" spans="1:7" ht="85.5">
      <c r="A90" s="10">
        <v>86</v>
      </c>
      <c r="B90" s="10" t="s">
        <v>29</v>
      </c>
      <c r="C90" s="10" t="s">
        <v>521</v>
      </c>
      <c r="D90" s="10" t="s">
        <v>522</v>
      </c>
      <c r="E90" s="10" t="s">
        <v>523</v>
      </c>
      <c r="F90" s="10" t="s">
        <v>524</v>
      </c>
      <c r="G90" s="34" t="s">
        <v>17</v>
      </c>
    </row>
    <row r="91" spans="1:7" ht="71.25">
      <c r="A91" s="10">
        <v>87</v>
      </c>
      <c r="B91" s="10" t="s">
        <v>29</v>
      </c>
      <c r="C91" s="10" t="s">
        <v>525</v>
      </c>
      <c r="D91" s="10" t="s">
        <v>526</v>
      </c>
      <c r="E91" s="10" t="s">
        <v>527</v>
      </c>
      <c r="F91" s="10" t="s">
        <v>528</v>
      </c>
      <c r="G91" s="34" t="s">
        <v>17</v>
      </c>
    </row>
    <row r="92" spans="1:7" ht="42.75">
      <c r="A92" s="10">
        <v>88</v>
      </c>
      <c r="B92" s="10" t="s">
        <v>29</v>
      </c>
      <c r="C92" s="10" t="s">
        <v>529</v>
      </c>
      <c r="D92" s="10" t="s">
        <v>530</v>
      </c>
      <c r="E92" s="10" t="s">
        <v>531</v>
      </c>
      <c r="F92" s="10" t="s">
        <v>532</v>
      </c>
      <c r="G92" s="34" t="s">
        <v>17</v>
      </c>
    </row>
    <row r="93" spans="1:7" ht="85.5">
      <c r="A93" s="10">
        <v>89</v>
      </c>
      <c r="B93" s="10" t="s">
        <v>29</v>
      </c>
      <c r="C93" s="10" t="s">
        <v>63</v>
      </c>
      <c r="D93" s="10" t="s">
        <v>533</v>
      </c>
      <c r="E93" s="10" t="s">
        <v>64</v>
      </c>
      <c r="F93" s="10" t="s">
        <v>65</v>
      </c>
      <c r="G93" s="38" t="s">
        <v>20</v>
      </c>
    </row>
    <row r="94" spans="1:7" ht="42.75">
      <c r="A94" s="10">
        <v>90</v>
      </c>
      <c r="B94" s="10" t="s">
        <v>29</v>
      </c>
      <c r="C94" s="10" t="s">
        <v>292</v>
      </c>
      <c r="D94" s="10" t="s">
        <v>534</v>
      </c>
      <c r="E94" s="10" t="s">
        <v>535</v>
      </c>
      <c r="F94" s="10" t="s">
        <v>536</v>
      </c>
      <c r="G94" s="34" t="s">
        <v>17</v>
      </c>
    </row>
    <row r="95" spans="1:7" ht="57">
      <c r="A95" s="10">
        <v>91</v>
      </c>
      <c r="B95" s="10" t="s">
        <v>29</v>
      </c>
      <c r="C95" s="10" t="s">
        <v>537</v>
      </c>
      <c r="D95" s="10" t="s">
        <v>538</v>
      </c>
      <c r="E95" s="10" t="s">
        <v>539</v>
      </c>
      <c r="F95" s="10" t="s">
        <v>540</v>
      </c>
      <c r="G95" s="34" t="s">
        <v>17</v>
      </c>
    </row>
    <row r="96" spans="1:7" ht="42.75">
      <c r="A96" s="10">
        <v>92</v>
      </c>
      <c r="B96" s="10" t="s">
        <v>29</v>
      </c>
      <c r="C96" s="10" t="s">
        <v>187</v>
      </c>
      <c r="D96" s="10" t="s">
        <v>541</v>
      </c>
      <c r="E96" s="10" t="s">
        <v>188</v>
      </c>
      <c r="F96" s="10" t="s">
        <v>189</v>
      </c>
      <c r="G96" s="35" t="s">
        <v>21</v>
      </c>
    </row>
    <row r="97" spans="1:7" ht="57">
      <c r="A97" s="10">
        <v>93</v>
      </c>
      <c r="B97" s="10" t="s">
        <v>29</v>
      </c>
      <c r="C97" s="10" t="s">
        <v>542</v>
      </c>
      <c r="D97" s="10" t="s">
        <v>543</v>
      </c>
      <c r="E97" s="10" t="s">
        <v>544</v>
      </c>
      <c r="F97" s="10" t="s">
        <v>545</v>
      </c>
      <c r="G97" s="34" t="s">
        <v>17</v>
      </c>
    </row>
    <row r="98" spans="1:7" ht="42.75">
      <c r="A98" s="10">
        <v>94</v>
      </c>
      <c r="B98" s="10" t="s">
        <v>29</v>
      </c>
      <c r="C98" s="10" t="s">
        <v>546</v>
      </c>
      <c r="D98" s="10" t="s">
        <v>547</v>
      </c>
      <c r="E98" s="10" t="s">
        <v>548</v>
      </c>
      <c r="F98" s="10" t="s">
        <v>549</v>
      </c>
      <c r="G98" s="34" t="s">
        <v>17</v>
      </c>
    </row>
    <row r="99" spans="1:7" ht="42.75">
      <c r="A99" s="10">
        <v>95</v>
      </c>
      <c r="B99" s="10" t="s">
        <v>29</v>
      </c>
      <c r="C99" s="10" t="s">
        <v>514</v>
      </c>
      <c r="D99" s="10" t="s">
        <v>515</v>
      </c>
      <c r="E99" s="10" t="s">
        <v>550</v>
      </c>
      <c r="F99" s="10" t="s">
        <v>551</v>
      </c>
      <c r="G99" s="34" t="s">
        <v>17</v>
      </c>
    </row>
    <row r="100" spans="1:7" ht="71.25">
      <c r="A100" s="10">
        <v>96</v>
      </c>
      <c r="B100" s="10" t="s">
        <v>29</v>
      </c>
      <c r="C100" s="10" t="s">
        <v>66</v>
      </c>
      <c r="D100" s="10" t="s">
        <v>552</v>
      </c>
      <c r="E100" s="10" t="s">
        <v>67</v>
      </c>
      <c r="F100" s="10" t="s">
        <v>68</v>
      </c>
      <c r="G100" s="37" t="s">
        <v>18</v>
      </c>
    </row>
    <row r="101" spans="1:7" ht="57">
      <c r="A101" s="10">
        <v>97</v>
      </c>
      <c r="B101" s="10" t="s">
        <v>29</v>
      </c>
      <c r="C101" s="10" t="s">
        <v>270</v>
      </c>
      <c r="D101" s="10" t="s">
        <v>553</v>
      </c>
      <c r="E101" s="10" t="s">
        <v>554</v>
      </c>
      <c r="F101" s="10" t="s">
        <v>555</v>
      </c>
      <c r="G101" s="34" t="s">
        <v>17</v>
      </c>
    </row>
    <row r="102" spans="1:7" ht="128.25">
      <c r="A102" s="10">
        <v>98</v>
      </c>
      <c r="B102" s="10" t="s">
        <v>29</v>
      </c>
      <c r="C102" s="10" t="s">
        <v>69</v>
      </c>
      <c r="D102" s="10" t="s">
        <v>556</v>
      </c>
      <c r="E102" s="10" t="s">
        <v>70</v>
      </c>
      <c r="F102" s="10" t="s">
        <v>71</v>
      </c>
      <c r="G102" s="36" t="s">
        <v>19</v>
      </c>
    </row>
    <row r="103" spans="1:7" ht="71.25">
      <c r="A103" s="10">
        <v>99</v>
      </c>
      <c r="B103" s="10" t="s">
        <v>29</v>
      </c>
      <c r="C103" s="10" t="s">
        <v>557</v>
      </c>
      <c r="D103" s="10" t="s">
        <v>558</v>
      </c>
      <c r="E103" s="10" t="s">
        <v>559</v>
      </c>
      <c r="F103" s="10" t="s">
        <v>560</v>
      </c>
      <c r="G103" s="34" t="s">
        <v>17</v>
      </c>
    </row>
    <row r="104" spans="1:7" ht="57">
      <c r="A104" s="10">
        <v>100</v>
      </c>
      <c r="B104" s="10" t="s">
        <v>29</v>
      </c>
      <c r="C104" s="10" t="s">
        <v>292</v>
      </c>
      <c r="D104" s="10" t="s">
        <v>534</v>
      </c>
      <c r="E104" s="10" t="s">
        <v>561</v>
      </c>
      <c r="F104" s="10" t="s">
        <v>562</v>
      </c>
      <c r="G104" s="34" t="s">
        <v>17</v>
      </c>
    </row>
    <row r="105" spans="1:7" ht="71.25">
      <c r="A105" s="10">
        <v>101</v>
      </c>
      <c r="B105" s="10" t="s">
        <v>29</v>
      </c>
      <c r="C105" s="10" t="s">
        <v>563</v>
      </c>
      <c r="D105" s="10" t="s">
        <v>564</v>
      </c>
      <c r="E105" s="10" t="s">
        <v>565</v>
      </c>
      <c r="F105" s="10" t="s">
        <v>566</v>
      </c>
      <c r="G105" s="34" t="s">
        <v>17</v>
      </c>
    </row>
    <row r="106" spans="1:7" ht="57">
      <c r="A106" s="10">
        <v>102</v>
      </c>
      <c r="B106" s="10" t="s">
        <v>29</v>
      </c>
      <c r="C106" s="10" t="s">
        <v>567</v>
      </c>
      <c r="D106" s="10" t="s">
        <v>568</v>
      </c>
      <c r="E106" s="10" t="s">
        <v>569</v>
      </c>
      <c r="F106" s="10" t="s">
        <v>570</v>
      </c>
      <c r="G106" s="34" t="s">
        <v>17</v>
      </c>
    </row>
    <row r="107" spans="1:7" ht="57">
      <c r="A107" s="10">
        <v>103</v>
      </c>
      <c r="B107" s="10" t="s">
        <v>29</v>
      </c>
      <c r="C107" s="10" t="s">
        <v>190</v>
      </c>
      <c r="D107" s="10" t="s">
        <v>571</v>
      </c>
      <c r="E107" s="10" t="s">
        <v>191</v>
      </c>
      <c r="F107" s="10" t="s">
        <v>192</v>
      </c>
      <c r="G107" s="35" t="s">
        <v>21</v>
      </c>
    </row>
    <row r="108" spans="1:7" ht="71.25">
      <c r="A108" s="10">
        <v>104</v>
      </c>
      <c r="B108" s="10" t="s">
        <v>29</v>
      </c>
      <c r="C108" s="10" t="s">
        <v>72</v>
      </c>
      <c r="D108" s="10" t="s">
        <v>572</v>
      </c>
      <c r="E108" s="10" t="s">
        <v>73</v>
      </c>
      <c r="F108" s="10" t="s">
        <v>74</v>
      </c>
      <c r="G108" s="38" t="s">
        <v>20</v>
      </c>
    </row>
    <row r="109" spans="1:7" ht="57">
      <c r="A109" s="10">
        <v>105</v>
      </c>
      <c r="B109" s="10" t="s">
        <v>30</v>
      </c>
      <c r="C109" s="10" t="s">
        <v>573</v>
      </c>
      <c r="D109" s="10" t="s">
        <v>574</v>
      </c>
      <c r="E109" s="10" t="s">
        <v>575</v>
      </c>
      <c r="F109" s="10" t="s">
        <v>576</v>
      </c>
      <c r="G109" s="34" t="s">
        <v>17</v>
      </c>
    </row>
    <row r="110" spans="1:7" ht="71.25">
      <c r="A110" s="10">
        <v>106</v>
      </c>
      <c r="B110" s="10" t="s">
        <v>30</v>
      </c>
      <c r="C110" s="10" t="s">
        <v>577</v>
      </c>
      <c r="D110" s="10" t="s">
        <v>578</v>
      </c>
      <c r="E110" s="10" t="s">
        <v>579</v>
      </c>
      <c r="F110" s="10" t="s">
        <v>580</v>
      </c>
      <c r="G110" s="34" t="s">
        <v>17</v>
      </c>
    </row>
    <row r="111" spans="1:7" ht="57">
      <c r="A111" s="10">
        <v>107</v>
      </c>
      <c r="B111" s="10" t="s">
        <v>30</v>
      </c>
      <c r="C111" s="10" t="s">
        <v>581</v>
      </c>
      <c r="D111" s="10" t="s">
        <v>582</v>
      </c>
      <c r="E111" s="10" t="s">
        <v>583</v>
      </c>
      <c r="F111" s="10" t="s">
        <v>584</v>
      </c>
      <c r="G111" s="34" t="s">
        <v>17</v>
      </c>
    </row>
    <row r="112" spans="1:7" ht="57">
      <c r="A112" s="10">
        <v>108</v>
      </c>
      <c r="B112" s="10" t="s">
        <v>30</v>
      </c>
      <c r="C112" s="10" t="s">
        <v>585</v>
      </c>
      <c r="D112" s="10" t="s">
        <v>586</v>
      </c>
      <c r="E112" s="10" t="s">
        <v>587</v>
      </c>
      <c r="F112" s="10" t="s">
        <v>588</v>
      </c>
      <c r="G112" s="34" t="s">
        <v>17</v>
      </c>
    </row>
    <row r="113" spans="1:7" ht="71.25">
      <c r="A113" s="10">
        <v>109</v>
      </c>
      <c r="B113" s="10" t="s">
        <v>30</v>
      </c>
      <c r="C113" s="10" t="s">
        <v>75</v>
      </c>
      <c r="D113" s="10" t="s">
        <v>589</v>
      </c>
      <c r="E113" s="10" t="s">
        <v>76</v>
      </c>
      <c r="F113" s="10" t="s">
        <v>77</v>
      </c>
      <c r="G113" s="38" t="s">
        <v>20</v>
      </c>
    </row>
    <row r="114" spans="1:7" ht="71.25">
      <c r="A114" s="10">
        <v>110</v>
      </c>
      <c r="B114" s="10" t="s">
        <v>30</v>
      </c>
      <c r="C114" s="10" t="s">
        <v>75</v>
      </c>
      <c r="D114" s="10" t="s">
        <v>589</v>
      </c>
      <c r="E114" s="10" t="s">
        <v>590</v>
      </c>
      <c r="F114" s="10" t="s">
        <v>591</v>
      </c>
      <c r="G114" s="34" t="s">
        <v>17</v>
      </c>
    </row>
    <row r="115" spans="1:7" ht="42.75">
      <c r="A115" s="10">
        <v>111</v>
      </c>
      <c r="B115" s="10" t="s">
        <v>30</v>
      </c>
      <c r="C115" s="10" t="s">
        <v>592</v>
      </c>
      <c r="D115" s="10" t="s">
        <v>593</v>
      </c>
      <c r="E115" s="10" t="s">
        <v>594</v>
      </c>
      <c r="F115" s="10" t="s">
        <v>595</v>
      </c>
      <c r="G115" s="34" t="s">
        <v>17</v>
      </c>
    </row>
    <row r="116" spans="1:7" ht="57">
      <c r="A116" s="10">
        <v>112</v>
      </c>
      <c r="B116" s="10" t="s">
        <v>30</v>
      </c>
      <c r="C116" s="10" t="s">
        <v>596</v>
      </c>
      <c r="D116" s="10" t="s">
        <v>597</v>
      </c>
      <c r="E116" s="10" t="s">
        <v>598</v>
      </c>
      <c r="F116" s="10" t="s">
        <v>599</v>
      </c>
      <c r="G116" s="34" t="s">
        <v>17</v>
      </c>
    </row>
    <row r="117" spans="1:7" ht="57">
      <c r="A117" s="10">
        <v>113</v>
      </c>
      <c r="B117" s="10" t="s">
        <v>30</v>
      </c>
      <c r="C117" s="10" t="s">
        <v>600</v>
      </c>
      <c r="D117" s="10" t="s">
        <v>601</v>
      </c>
      <c r="E117" s="10" t="s">
        <v>602</v>
      </c>
      <c r="F117" s="10" t="s">
        <v>603</v>
      </c>
      <c r="G117" s="34" t="s">
        <v>17</v>
      </c>
    </row>
    <row r="118" spans="1:7" ht="57">
      <c r="A118" s="10">
        <v>114</v>
      </c>
      <c r="B118" s="10" t="s">
        <v>30</v>
      </c>
      <c r="C118" s="10" t="s">
        <v>604</v>
      </c>
      <c r="D118" s="10" t="s">
        <v>605</v>
      </c>
      <c r="E118" s="10" t="s">
        <v>606</v>
      </c>
      <c r="F118" s="10" t="s">
        <v>607</v>
      </c>
      <c r="G118" s="34" t="s">
        <v>17</v>
      </c>
    </row>
    <row r="119" spans="1:7" ht="57">
      <c r="A119" s="10">
        <v>115</v>
      </c>
      <c r="B119" s="10" t="s">
        <v>30</v>
      </c>
      <c r="C119" s="10" t="s">
        <v>604</v>
      </c>
      <c r="D119" s="10" t="s">
        <v>605</v>
      </c>
      <c r="E119" s="10" t="s">
        <v>608</v>
      </c>
      <c r="F119" s="10" t="s">
        <v>609</v>
      </c>
      <c r="G119" s="34" t="s">
        <v>17</v>
      </c>
    </row>
    <row r="120" spans="1:7" ht="142.5">
      <c r="A120" s="10">
        <v>116</v>
      </c>
      <c r="B120" s="10" t="s">
        <v>30</v>
      </c>
      <c r="C120" s="10" t="s">
        <v>79</v>
      </c>
      <c r="D120" s="10" t="s">
        <v>610</v>
      </c>
      <c r="E120" s="10" t="s">
        <v>80</v>
      </c>
      <c r="F120" s="10" t="s">
        <v>81</v>
      </c>
      <c r="G120" s="36" t="s">
        <v>19</v>
      </c>
    </row>
    <row r="121" spans="1:7" ht="57">
      <c r="A121" s="10">
        <v>117</v>
      </c>
      <c r="B121" s="10" t="s">
        <v>30</v>
      </c>
      <c r="C121" s="10" t="s">
        <v>611</v>
      </c>
      <c r="D121" s="10" t="s">
        <v>612</v>
      </c>
      <c r="E121" s="10" t="s">
        <v>613</v>
      </c>
      <c r="F121" s="10" t="s">
        <v>614</v>
      </c>
      <c r="G121" s="34" t="s">
        <v>17</v>
      </c>
    </row>
    <row r="122" spans="1:7" ht="57">
      <c r="A122" s="10">
        <v>118</v>
      </c>
      <c r="B122" s="10" t="s">
        <v>30</v>
      </c>
      <c r="C122" s="10" t="s">
        <v>615</v>
      </c>
      <c r="D122" s="10" t="s">
        <v>616</v>
      </c>
      <c r="E122" s="10" t="s">
        <v>617</v>
      </c>
      <c r="F122" s="10" t="s">
        <v>618</v>
      </c>
      <c r="G122" s="34" t="s">
        <v>17</v>
      </c>
    </row>
    <row r="123" spans="1:7" ht="42.75">
      <c r="A123" s="10">
        <v>119</v>
      </c>
      <c r="B123" s="10" t="s">
        <v>30</v>
      </c>
      <c r="C123" s="10" t="s">
        <v>199</v>
      </c>
      <c r="D123" s="10" t="s">
        <v>619</v>
      </c>
      <c r="E123" s="10" t="s">
        <v>620</v>
      </c>
      <c r="F123" s="10" t="s">
        <v>621</v>
      </c>
      <c r="G123" s="34" t="s">
        <v>17</v>
      </c>
    </row>
    <row r="124" spans="1:7" ht="57">
      <c r="A124" s="10">
        <v>120</v>
      </c>
      <c r="B124" s="10" t="s">
        <v>30</v>
      </c>
      <c r="C124" s="10" t="s">
        <v>622</v>
      </c>
      <c r="D124" s="10" t="s">
        <v>616</v>
      </c>
      <c r="E124" s="10" t="s">
        <v>623</v>
      </c>
      <c r="F124" s="10" t="s">
        <v>624</v>
      </c>
      <c r="G124" s="34" t="s">
        <v>17</v>
      </c>
    </row>
    <row r="125" spans="1:7" ht="57">
      <c r="A125" s="10">
        <v>121</v>
      </c>
      <c r="B125" s="10" t="s">
        <v>30</v>
      </c>
      <c r="C125" s="10" t="s">
        <v>615</v>
      </c>
      <c r="D125" s="10" t="s">
        <v>616</v>
      </c>
      <c r="E125" s="10" t="s">
        <v>625</v>
      </c>
      <c r="F125" s="10" t="s">
        <v>626</v>
      </c>
      <c r="G125" s="34" t="s">
        <v>17</v>
      </c>
    </row>
    <row r="126" spans="1:7" ht="57">
      <c r="A126" s="10">
        <v>122</v>
      </c>
      <c r="B126" s="10" t="s">
        <v>30</v>
      </c>
      <c r="C126" s="10" t="s">
        <v>627</v>
      </c>
      <c r="D126" s="10" t="s">
        <v>628</v>
      </c>
      <c r="E126" s="10" t="s">
        <v>629</v>
      </c>
      <c r="F126" s="10" t="s">
        <v>630</v>
      </c>
      <c r="G126" s="34" t="s">
        <v>17</v>
      </c>
    </row>
    <row r="127" spans="1:7" ht="57">
      <c r="A127" s="10">
        <v>123</v>
      </c>
      <c r="B127" s="10" t="s">
        <v>30</v>
      </c>
      <c r="C127" s="10" t="s">
        <v>631</v>
      </c>
      <c r="D127" s="10" t="s">
        <v>632</v>
      </c>
      <c r="E127" s="10" t="s">
        <v>633</v>
      </c>
      <c r="F127" s="10" t="s">
        <v>634</v>
      </c>
      <c r="G127" s="34" t="s">
        <v>17</v>
      </c>
    </row>
    <row r="128" spans="1:7" ht="42.75">
      <c r="A128" s="10">
        <v>124</v>
      </c>
      <c r="B128" s="10" t="s">
        <v>30</v>
      </c>
      <c r="C128" s="10" t="s">
        <v>635</v>
      </c>
      <c r="D128" s="10" t="s">
        <v>636</v>
      </c>
      <c r="E128" s="10" t="s">
        <v>637</v>
      </c>
      <c r="F128" s="10" t="s">
        <v>638</v>
      </c>
      <c r="G128" s="34" t="s">
        <v>17</v>
      </c>
    </row>
    <row r="129" spans="1:7" ht="71.25">
      <c r="A129" s="10">
        <v>125</v>
      </c>
      <c r="B129" s="10" t="s">
        <v>30</v>
      </c>
      <c r="C129" s="10" t="s">
        <v>193</v>
      </c>
      <c r="D129" s="10" t="s">
        <v>639</v>
      </c>
      <c r="E129" s="10" t="s">
        <v>194</v>
      </c>
      <c r="F129" s="10" t="s">
        <v>195</v>
      </c>
      <c r="G129" s="35" t="s">
        <v>21</v>
      </c>
    </row>
    <row r="130" spans="1:7" ht="99.75">
      <c r="A130" s="10">
        <v>126</v>
      </c>
      <c r="B130" s="10" t="s">
        <v>30</v>
      </c>
      <c r="C130" s="10" t="s">
        <v>196</v>
      </c>
      <c r="D130" s="10" t="s">
        <v>640</v>
      </c>
      <c r="E130" s="10" t="s">
        <v>197</v>
      </c>
      <c r="F130" s="10" t="s">
        <v>198</v>
      </c>
      <c r="G130" s="35" t="s">
        <v>21</v>
      </c>
    </row>
    <row r="131" spans="1:7" ht="42.75">
      <c r="A131" s="10">
        <v>127</v>
      </c>
      <c r="B131" s="10" t="s">
        <v>30</v>
      </c>
      <c r="C131" s="10" t="s">
        <v>641</v>
      </c>
      <c r="D131" s="10" t="s">
        <v>642</v>
      </c>
      <c r="E131" s="10" t="s">
        <v>643</v>
      </c>
      <c r="F131" s="10" t="s">
        <v>644</v>
      </c>
      <c r="G131" s="34" t="s">
        <v>17</v>
      </c>
    </row>
    <row r="132" spans="1:7" ht="42.75">
      <c r="A132" s="10">
        <v>128</v>
      </c>
      <c r="B132" s="10" t="s">
        <v>30</v>
      </c>
      <c r="C132" s="10" t="s">
        <v>199</v>
      </c>
      <c r="D132" s="10" t="s">
        <v>619</v>
      </c>
      <c r="E132" s="10" t="s">
        <v>200</v>
      </c>
      <c r="F132" s="10" t="s">
        <v>201</v>
      </c>
      <c r="G132" s="35" t="s">
        <v>21</v>
      </c>
    </row>
    <row r="133" spans="1:7" ht="57">
      <c r="A133" s="10">
        <v>129</v>
      </c>
      <c r="B133" s="10" t="s">
        <v>30</v>
      </c>
      <c r="C133" s="10" t="s">
        <v>645</v>
      </c>
      <c r="D133" s="10" t="s">
        <v>646</v>
      </c>
      <c r="E133" s="10" t="s">
        <v>647</v>
      </c>
      <c r="F133" s="10" t="s">
        <v>648</v>
      </c>
      <c r="G133" s="34" t="s">
        <v>17</v>
      </c>
    </row>
    <row r="134" spans="1:7" ht="57">
      <c r="A134" s="10">
        <v>130</v>
      </c>
      <c r="B134" s="10" t="s">
        <v>30</v>
      </c>
      <c r="C134" s="10" t="s">
        <v>615</v>
      </c>
      <c r="D134" s="10" t="s">
        <v>616</v>
      </c>
      <c r="E134" s="10" t="s">
        <v>649</v>
      </c>
      <c r="F134" s="10" t="s">
        <v>650</v>
      </c>
      <c r="G134" s="34" t="s">
        <v>17</v>
      </c>
    </row>
    <row r="135" spans="1:7" ht="42.75">
      <c r="A135" s="10">
        <v>131</v>
      </c>
      <c r="B135" s="10" t="s">
        <v>30</v>
      </c>
      <c r="C135" s="10" t="s">
        <v>53</v>
      </c>
      <c r="D135" s="10" t="s">
        <v>651</v>
      </c>
      <c r="E135" s="10" t="s">
        <v>652</v>
      </c>
      <c r="F135" s="10" t="s">
        <v>653</v>
      </c>
      <c r="G135" s="34" t="s">
        <v>17</v>
      </c>
    </row>
    <row r="136" spans="1:7" ht="57">
      <c r="A136" s="10">
        <v>132</v>
      </c>
      <c r="B136" s="10" t="s">
        <v>30</v>
      </c>
      <c r="C136" s="10" t="s">
        <v>181</v>
      </c>
      <c r="D136" s="10" t="s">
        <v>654</v>
      </c>
      <c r="E136" s="10" t="s">
        <v>655</v>
      </c>
      <c r="F136" s="10" t="s">
        <v>656</v>
      </c>
      <c r="G136" s="34" t="s">
        <v>17</v>
      </c>
    </row>
    <row r="137" spans="1:7" ht="71.25">
      <c r="A137" s="10">
        <v>133</v>
      </c>
      <c r="B137" s="10" t="s">
        <v>30</v>
      </c>
      <c r="C137" s="10" t="s">
        <v>657</v>
      </c>
      <c r="D137" s="10" t="s">
        <v>658</v>
      </c>
      <c r="E137" s="10" t="s">
        <v>659</v>
      </c>
      <c r="F137" s="10" t="s">
        <v>660</v>
      </c>
      <c r="G137" s="34" t="s">
        <v>17</v>
      </c>
    </row>
    <row r="138" spans="1:7" ht="42.75">
      <c r="A138" s="10">
        <v>134</v>
      </c>
      <c r="B138" s="10" t="s">
        <v>30</v>
      </c>
      <c r="C138" s="10" t="s">
        <v>199</v>
      </c>
      <c r="D138" s="10" t="s">
        <v>619</v>
      </c>
      <c r="E138" s="10" t="s">
        <v>661</v>
      </c>
      <c r="F138" s="10" t="s">
        <v>662</v>
      </c>
      <c r="G138" s="34" t="s">
        <v>17</v>
      </c>
    </row>
    <row r="139" spans="1:7" ht="57">
      <c r="A139" s="10">
        <v>135</v>
      </c>
      <c r="B139" s="10" t="s">
        <v>30</v>
      </c>
      <c r="C139" s="10" t="s">
        <v>199</v>
      </c>
      <c r="D139" s="10" t="s">
        <v>619</v>
      </c>
      <c r="E139" s="10" t="s">
        <v>663</v>
      </c>
      <c r="F139" s="10" t="s">
        <v>664</v>
      </c>
      <c r="G139" s="34" t="s">
        <v>17</v>
      </c>
    </row>
    <row r="140" spans="1:7" ht="57">
      <c r="A140" s="10">
        <v>136</v>
      </c>
      <c r="B140" s="10" t="s">
        <v>30</v>
      </c>
      <c r="C140" s="10" t="s">
        <v>199</v>
      </c>
      <c r="D140" s="10" t="s">
        <v>619</v>
      </c>
      <c r="E140" s="10" t="s">
        <v>665</v>
      </c>
      <c r="F140" s="10" t="s">
        <v>666</v>
      </c>
      <c r="G140" s="34" t="s">
        <v>17</v>
      </c>
    </row>
    <row r="141" spans="1:7" ht="42.75">
      <c r="A141" s="10">
        <v>137</v>
      </c>
      <c r="B141" s="10" t="s">
        <v>30</v>
      </c>
      <c r="C141" s="10" t="s">
        <v>667</v>
      </c>
      <c r="D141" s="10" t="s">
        <v>668</v>
      </c>
      <c r="E141" s="10" t="s">
        <v>669</v>
      </c>
      <c r="F141" s="10" t="s">
        <v>670</v>
      </c>
      <c r="G141" s="34" t="s">
        <v>17</v>
      </c>
    </row>
    <row r="142" spans="1:7" ht="57">
      <c r="A142" s="10">
        <v>138</v>
      </c>
      <c r="B142" s="10" t="s">
        <v>30</v>
      </c>
      <c r="C142" s="10" t="s">
        <v>671</v>
      </c>
      <c r="D142" s="10" t="s">
        <v>672</v>
      </c>
      <c r="E142" s="10" t="s">
        <v>673</v>
      </c>
      <c r="F142" s="10" t="s">
        <v>674</v>
      </c>
      <c r="G142" s="34" t="s">
        <v>17</v>
      </c>
    </row>
    <row r="143" spans="1:7" ht="57">
      <c r="A143" s="10">
        <v>139</v>
      </c>
      <c r="B143" s="10" t="s">
        <v>30</v>
      </c>
      <c r="C143" s="10" t="s">
        <v>199</v>
      </c>
      <c r="D143" s="10" t="s">
        <v>619</v>
      </c>
      <c r="E143" s="10" t="s">
        <v>675</v>
      </c>
      <c r="F143" s="10" t="s">
        <v>676</v>
      </c>
      <c r="G143" s="34" t="s">
        <v>17</v>
      </c>
    </row>
    <row r="144" spans="1:7" ht="57">
      <c r="A144" s="10">
        <v>140</v>
      </c>
      <c r="B144" s="10" t="s">
        <v>30</v>
      </c>
      <c r="C144" s="10" t="s">
        <v>615</v>
      </c>
      <c r="D144" s="10" t="s">
        <v>616</v>
      </c>
      <c r="E144" s="10" t="s">
        <v>677</v>
      </c>
      <c r="F144" s="10" t="s">
        <v>678</v>
      </c>
      <c r="G144" s="34" t="s">
        <v>17</v>
      </c>
    </row>
    <row r="145" spans="1:7" ht="57">
      <c r="A145" s="10">
        <v>141</v>
      </c>
      <c r="B145" s="10" t="s">
        <v>30</v>
      </c>
      <c r="C145" s="10" t="s">
        <v>435</v>
      </c>
      <c r="D145" s="10" t="s">
        <v>679</v>
      </c>
      <c r="E145" s="10" t="s">
        <v>680</v>
      </c>
      <c r="F145" s="10" t="s">
        <v>681</v>
      </c>
      <c r="G145" s="34" t="s">
        <v>17</v>
      </c>
    </row>
    <row r="146" spans="1:7" ht="57">
      <c r="A146" s="10">
        <v>142</v>
      </c>
      <c r="B146" s="10" t="s">
        <v>30</v>
      </c>
      <c r="C146" s="10" t="s">
        <v>199</v>
      </c>
      <c r="D146" s="10" t="s">
        <v>619</v>
      </c>
      <c r="E146" s="10" t="s">
        <v>682</v>
      </c>
      <c r="F146" s="10" t="s">
        <v>683</v>
      </c>
      <c r="G146" s="34" t="s">
        <v>17</v>
      </c>
    </row>
    <row r="147" spans="1:7" ht="57">
      <c r="A147" s="10">
        <v>143</v>
      </c>
      <c r="B147" s="10" t="s">
        <v>30</v>
      </c>
      <c r="C147" s="10" t="s">
        <v>202</v>
      </c>
      <c r="D147" s="10" t="s">
        <v>684</v>
      </c>
      <c r="E147" s="10" t="s">
        <v>203</v>
      </c>
      <c r="F147" s="10" t="s">
        <v>204</v>
      </c>
      <c r="G147" s="35" t="s">
        <v>21</v>
      </c>
    </row>
    <row r="148" spans="1:7" ht="42.75">
      <c r="A148" s="10">
        <v>144</v>
      </c>
      <c r="B148" s="10" t="s">
        <v>30</v>
      </c>
      <c r="C148" s="10" t="s">
        <v>685</v>
      </c>
      <c r="D148" s="10" t="s">
        <v>686</v>
      </c>
      <c r="E148" s="10" t="s">
        <v>687</v>
      </c>
      <c r="F148" s="10" t="s">
        <v>688</v>
      </c>
      <c r="G148" s="34" t="s">
        <v>17</v>
      </c>
    </row>
    <row r="149" spans="1:7" ht="42.75">
      <c r="A149" s="10">
        <v>145</v>
      </c>
      <c r="B149" s="10" t="s">
        <v>30</v>
      </c>
      <c r="C149" s="10" t="s">
        <v>689</v>
      </c>
      <c r="D149" s="10" t="s">
        <v>690</v>
      </c>
      <c r="E149" s="10" t="s">
        <v>691</v>
      </c>
      <c r="F149" s="10" t="s">
        <v>692</v>
      </c>
      <c r="G149" s="34" t="s">
        <v>17</v>
      </c>
    </row>
    <row r="150" spans="1:7" ht="42.75">
      <c r="A150" s="10">
        <v>146</v>
      </c>
      <c r="B150" s="10" t="s">
        <v>30</v>
      </c>
      <c r="C150" s="10" t="s">
        <v>693</v>
      </c>
      <c r="D150" s="10" t="s">
        <v>694</v>
      </c>
      <c r="E150" s="10" t="s">
        <v>695</v>
      </c>
      <c r="F150" s="10" t="s">
        <v>696</v>
      </c>
      <c r="G150" s="34" t="s">
        <v>17</v>
      </c>
    </row>
    <row r="151" spans="1:7" ht="42.75">
      <c r="A151" s="10">
        <v>147</v>
      </c>
      <c r="B151" s="10" t="s">
        <v>30</v>
      </c>
      <c r="C151" s="10" t="s">
        <v>697</v>
      </c>
      <c r="D151" s="10" t="s">
        <v>698</v>
      </c>
      <c r="E151" s="10" t="s">
        <v>699</v>
      </c>
      <c r="F151" s="10" t="s">
        <v>700</v>
      </c>
      <c r="G151" s="34" t="s">
        <v>17</v>
      </c>
    </row>
    <row r="152" spans="1:7" ht="57">
      <c r="A152" s="10">
        <v>148</v>
      </c>
      <c r="B152" s="10" t="s">
        <v>31</v>
      </c>
      <c r="C152" s="10" t="s">
        <v>701</v>
      </c>
      <c r="D152" s="10" t="s">
        <v>702</v>
      </c>
      <c r="E152" s="10" t="s">
        <v>703</v>
      </c>
      <c r="F152" s="10" t="s">
        <v>704</v>
      </c>
      <c r="G152" s="34" t="s">
        <v>17</v>
      </c>
    </row>
    <row r="153" spans="1:7" ht="71.25">
      <c r="A153" s="10">
        <v>149</v>
      </c>
      <c r="B153" s="10" t="s">
        <v>31</v>
      </c>
      <c r="C153" s="10" t="s">
        <v>705</v>
      </c>
      <c r="D153" s="10" t="s">
        <v>706</v>
      </c>
      <c r="E153" s="10" t="s">
        <v>707</v>
      </c>
      <c r="F153" s="10" t="s">
        <v>708</v>
      </c>
      <c r="G153" s="34" t="s">
        <v>17</v>
      </c>
    </row>
    <row r="154" spans="1:7" ht="71.25">
      <c r="A154" s="10">
        <v>150</v>
      </c>
      <c r="B154" s="10" t="s">
        <v>31</v>
      </c>
      <c r="C154" s="10" t="s">
        <v>82</v>
      </c>
      <c r="D154" s="10" t="s">
        <v>709</v>
      </c>
      <c r="E154" s="10" t="s">
        <v>83</v>
      </c>
      <c r="F154" s="10" t="s">
        <v>84</v>
      </c>
      <c r="G154" s="38" t="s">
        <v>20</v>
      </c>
    </row>
    <row r="155" spans="1:7" ht="42.75">
      <c r="A155" s="10">
        <v>151</v>
      </c>
      <c r="B155" s="10" t="s">
        <v>31</v>
      </c>
      <c r="C155" s="10" t="s">
        <v>299</v>
      </c>
      <c r="D155" s="10" t="s">
        <v>710</v>
      </c>
      <c r="E155" s="10" t="s">
        <v>711</v>
      </c>
      <c r="F155" s="10" t="s">
        <v>712</v>
      </c>
      <c r="G155" s="34" t="s">
        <v>17</v>
      </c>
    </row>
    <row r="156" spans="1:7" ht="57">
      <c r="A156" s="10">
        <v>152</v>
      </c>
      <c r="B156" s="10" t="s">
        <v>31</v>
      </c>
      <c r="C156" s="10" t="s">
        <v>303</v>
      </c>
      <c r="D156" s="10" t="s">
        <v>713</v>
      </c>
      <c r="E156" s="10" t="s">
        <v>305</v>
      </c>
      <c r="F156" s="10" t="s">
        <v>714</v>
      </c>
      <c r="G156" s="34" t="s">
        <v>17</v>
      </c>
    </row>
    <row r="157" spans="1:7" ht="270.75">
      <c r="A157" s="10">
        <v>153</v>
      </c>
      <c r="B157" s="10" t="s">
        <v>31</v>
      </c>
      <c r="C157" s="10" t="s">
        <v>85</v>
      </c>
      <c r="D157" s="10" t="s">
        <v>715</v>
      </c>
      <c r="E157" s="10" t="s">
        <v>86</v>
      </c>
      <c r="F157" s="10" t="s">
        <v>87</v>
      </c>
      <c r="G157" s="38" t="s">
        <v>20</v>
      </c>
    </row>
    <row r="158" spans="1:7" ht="57">
      <c r="A158" s="10">
        <v>154</v>
      </c>
      <c r="B158" s="10" t="s">
        <v>31</v>
      </c>
      <c r="C158" s="10" t="s">
        <v>88</v>
      </c>
      <c r="D158" s="10" t="s">
        <v>716</v>
      </c>
      <c r="E158" s="10" t="s">
        <v>89</v>
      </c>
      <c r="F158" s="10" t="s">
        <v>90</v>
      </c>
      <c r="G158" s="38" t="s">
        <v>20</v>
      </c>
    </row>
    <row r="159" spans="1:7" ht="85.5">
      <c r="A159" s="10">
        <v>155</v>
      </c>
      <c r="B159" s="10" t="s">
        <v>31</v>
      </c>
      <c r="C159" s="10" t="s">
        <v>717</v>
      </c>
      <c r="D159" s="10" t="s">
        <v>718</v>
      </c>
      <c r="E159" s="10" t="s">
        <v>719</v>
      </c>
      <c r="F159" s="10" t="s">
        <v>720</v>
      </c>
      <c r="G159" s="34" t="s">
        <v>17</v>
      </c>
    </row>
    <row r="160" spans="1:7" ht="57">
      <c r="A160" s="10">
        <v>156</v>
      </c>
      <c r="B160" s="10" t="s">
        <v>31</v>
      </c>
      <c r="C160" s="10" t="s">
        <v>721</v>
      </c>
      <c r="D160" s="10" t="s">
        <v>722</v>
      </c>
      <c r="E160" s="10" t="s">
        <v>723</v>
      </c>
      <c r="F160" s="10" t="s">
        <v>724</v>
      </c>
      <c r="G160" s="34" t="s">
        <v>17</v>
      </c>
    </row>
    <row r="161" spans="1:7" ht="57">
      <c r="A161" s="10">
        <v>157</v>
      </c>
      <c r="B161" s="10" t="s">
        <v>31</v>
      </c>
      <c r="C161" s="10" t="s">
        <v>202</v>
      </c>
      <c r="D161" s="10" t="s">
        <v>725</v>
      </c>
      <c r="E161" s="10" t="s">
        <v>205</v>
      </c>
      <c r="F161" s="10" t="s">
        <v>206</v>
      </c>
      <c r="G161" s="35" t="s">
        <v>21</v>
      </c>
    </row>
    <row r="162" spans="1:7" ht="57">
      <c r="A162" s="10">
        <v>158</v>
      </c>
      <c r="B162" s="10" t="s">
        <v>31</v>
      </c>
      <c r="C162" s="10" t="s">
        <v>726</v>
      </c>
      <c r="D162" s="10" t="s">
        <v>727</v>
      </c>
      <c r="E162" s="10" t="s">
        <v>728</v>
      </c>
      <c r="F162" s="10" t="s">
        <v>729</v>
      </c>
      <c r="G162" s="34" t="s">
        <v>17</v>
      </c>
    </row>
    <row r="163" spans="1:7" ht="42.75">
      <c r="A163" s="10">
        <v>159</v>
      </c>
      <c r="B163" s="10" t="s">
        <v>31</v>
      </c>
      <c r="C163" s="10" t="s">
        <v>730</v>
      </c>
      <c r="D163" s="10" t="s">
        <v>731</v>
      </c>
      <c r="E163" s="10" t="s">
        <v>732</v>
      </c>
      <c r="F163" s="10" t="s">
        <v>733</v>
      </c>
      <c r="G163" s="34" t="s">
        <v>17</v>
      </c>
    </row>
    <row r="164" spans="1:7" ht="71.25">
      <c r="A164" s="10">
        <v>160</v>
      </c>
      <c r="B164" s="10" t="s">
        <v>31</v>
      </c>
      <c r="C164" s="10" t="s">
        <v>734</v>
      </c>
      <c r="D164" s="10" t="s">
        <v>735</v>
      </c>
      <c r="E164" s="10" t="s">
        <v>736</v>
      </c>
      <c r="F164" s="10" t="s">
        <v>737</v>
      </c>
      <c r="G164" s="34" t="s">
        <v>17</v>
      </c>
    </row>
    <row r="165" spans="1:7" ht="57">
      <c r="A165" s="10">
        <v>161</v>
      </c>
      <c r="B165" s="10" t="s">
        <v>31</v>
      </c>
      <c r="C165" s="10" t="s">
        <v>738</v>
      </c>
      <c r="D165" s="10" t="s">
        <v>739</v>
      </c>
      <c r="E165" s="10" t="s">
        <v>740</v>
      </c>
      <c r="F165" s="10" t="s">
        <v>741</v>
      </c>
      <c r="G165" s="34" t="s">
        <v>17</v>
      </c>
    </row>
    <row r="166" spans="1:7" ht="57">
      <c r="A166" s="10">
        <v>162</v>
      </c>
      <c r="B166" s="10" t="s">
        <v>31</v>
      </c>
      <c r="C166" s="10" t="s">
        <v>742</v>
      </c>
      <c r="D166" s="10" t="s">
        <v>743</v>
      </c>
      <c r="E166" s="10" t="s">
        <v>744</v>
      </c>
      <c r="F166" s="10" t="s">
        <v>745</v>
      </c>
      <c r="G166" s="34" t="s">
        <v>17</v>
      </c>
    </row>
    <row r="167" spans="1:7" ht="57">
      <c r="A167" s="10">
        <v>163</v>
      </c>
      <c r="B167" s="10" t="s">
        <v>31</v>
      </c>
      <c r="C167" s="10" t="s">
        <v>746</v>
      </c>
      <c r="D167" s="10" t="s">
        <v>747</v>
      </c>
      <c r="E167" s="10" t="s">
        <v>748</v>
      </c>
      <c r="F167" s="10" t="s">
        <v>749</v>
      </c>
      <c r="G167" s="34" t="s">
        <v>17</v>
      </c>
    </row>
    <row r="168" spans="1:7" ht="57">
      <c r="A168" s="10">
        <v>164</v>
      </c>
      <c r="B168" s="10" t="s">
        <v>31</v>
      </c>
      <c r="C168" s="10" t="s">
        <v>202</v>
      </c>
      <c r="D168" s="10" t="s">
        <v>750</v>
      </c>
      <c r="E168" s="10" t="s">
        <v>751</v>
      </c>
      <c r="F168" s="10" t="s">
        <v>752</v>
      </c>
      <c r="G168" s="34" t="s">
        <v>17</v>
      </c>
    </row>
    <row r="169" spans="1:7" ht="57">
      <c r="A169" s="10">
        <v>165</v>
      </c>
      <c r="B169" s="10" t="s">
        <v>31</v>
      </c>
      <c r="C169" s="10" t="s">
        <v>91</v>
      </c>
      <c r="D169" s="10" t="s">
        <v>753</v>
      </c>
      <c r="E169" s="10" t="s">
        <v>92</v>
      </c>
      <c r="F169" s="10" t="s">
        <v>93</v>
      </c>
      <c r="G169" s="38" t="s">
        <v>20</v>
      </c>
    </row>
    <row r="170" spans="1:7" ht="42.75">
      <c r="A170" s="10">
        <v>166</v>
      </c>
      <c r="B170" s="10" t="s">
        <v>31</v>
      </c>
      <c r="C170" s="10" t="s">
        <v>754</v>
      </c>
      <c r="D170" s="10" t="s">
        <v>755</v>
      </c>
      <c r="E170" s="10" t="s">
        <v>756</v>
      </c>
      <c r="F170" s="10" t="s">
        <v>757</v>
      </c>
      <c r="G170" s="34" t="s">
        <v>17</v>
      </c>
    </row>
    <row r="171" spans="1:7" ht="57">
      <c r="A171" s="10">
        <v>167</v>
      </c>
      <c r="B171" s="10" t="s">
        <v>31</v>
      </c>
      <c r="C171" s="10" t="s">
        <v>207</v>
      </c>
      <c r="D171" s="10" t="s">
        <v>758</v>
      </c>
      <c r="E171" s="10" t="s">
        <v>208</v>
      </c>
      <c r="F171" s="10" t="s">
        <v>209</v>
      </c>
      <c r="G171" s="35" t="s">
        <v>21</v>
      </c>
    </row>
    <row r="172" spans="1:7" ht="313.5">
      <c r="A172" s="10">
        <v>168</v>
      </c>
      <c r="B172" s="10" t="s">
        <v>31</v>
      </c>
      <c r="C172" s="10" t="s">
        <v>759</v>
      </c>
      <c r="D172" s="10" t="s">
        <v>760</v>
      </c>
      <c r="E172" s="10" t="s">
        <v>761</v>
      </c>
      <c r="F172" s="10" t="s">
        <v>762</v>
      </c>
      <c r="G172" s="34" t="s">
        <v>17</v>
      </c>
    </row>
    <row r="173" spans="1:7" ht="42.75">
      <c r="A173" s="10">
        <v>169</v>
      </c>
      <c r="B173" s="10" t="s">
        <v>31</v>
      </c>
      <c r="C173" s="10" t="s">
        <v>759</v>
      </c>
      <c r="D173" s="10" t="s">
        <v>763</v>
      </c>
      <c r="E173" s="10" t="s">
        <v>764</v>
      </c>
      <c r="F173" s="10" t="s">
        <v>765</v>
      </c>
      <c r="G173" s="34" t="s">
        <v>17</v>
      </c>
    </row>
    <row r="174" spans="1:7" ht="71.25">
      <c r="A174" s="10">
        <v>170</v>
      </c>
      <c r="B174" s="10" t="s">
        <v>31</v>
      </c>
      <c r="C174" s="10" t="s">
        <v>766</v>
      </c>
      <c r="D174" s="10" t="s">
        <v>767</v>
      </c>
      <c r="E174" s="10" t="s">
        <v>768</v>
      </c>
      <c r="F174" s="10" t="s">
        <v>769</v>
      </c>
      <c r="G174" s="34" t="s">
        <v>17</v>
      </c>
    </row>
    <row r="175" spans="1:7" ht="57">
      <c r="A175" s="10">
        <v>171</v>
      </c>
      <c r="B175" s="10" t="s">
        <v>31</v>
      </c>
      <c r="C175" s="10" t="s">
        <v>759</v>
      </c>
      <c r="D175" s="10" t="s">
        <v>770</v>
      </c>
      <c r="E175" s="10" t="s">
        <v>771</v>
      </c>
      <c r="F175" s="10" t="s">
        <v>772</v>
      </c>
      <c r="G175" s="34" t="s">
        <v>17</v>
      </c>
    </row>
    <row r="176" spans="1:7" ht="42.75">
      <c r="A176" s="10">
        <v>172</v>
      </c>
      <c r="B176" s="10" t="s">
        <v>31</v>
      </c>
      <c r="C176" s="10" t="s">
        <v>210</v>
      </c>
      <c r="D176" s="10" t="s">
        <v>773</v>
      </c>
      <c r="E176" s="10" t="s">
        <v>774</v>
      </c>
      <c r="F176" s="10" t="s">
        <v>775</v>
      </c>
      <c r="G176" s="34" t="s">
        <v>17</v>
      </c>
    </row>
    <row r="177" spans="1:7" ht="71.25">
      <c r="A177" s="10">
        <v>173</v>
      </c>
      <c r="B177" s="10" t="s">
        <v>31</v>
      </c>
      <c r="C177" s="10" t="s">
        <v>97</v>
      </c>
      <c r="D177" s="10" t="s">
        <v>776</v>
      </c>
      <c r="E177" s="10" t="s">
        <v>777</v>
      </c>
      <c r="F177" s="10" t="s">
        <v>778</v>
      </c>
      <c r="G177" s="34" t="s">
        <v>17</v>
      </c>
    </row>
    <row r="178" spans="1:7" ht="57">
      <c r="A178" s="10">
        <v>174</v>
      </c>
      <c r="B178" s="10" t="s">
        <v>31</v>
      </c>
      <c r="C178" s="10" t="s">
        <v>210</v>
      </c>
      <c r="D178" s="10" t="s">
        <v>779</v>
      </c>
      <c r="E178" s="10" t="s">
        <v>211</v>
      </c>
      <c r="F178" s="10" t="s">
        <v>212</v>
      </c>
      <c r="G178" s="35" t="s">
        <v>21</v>
      </c>
    </row>
    <row r="179" spans="1:7" ht="142.5">
      <c r="A179" s="10">
        <v>175</v>
      </c>
      <c r="B179" s="10" t="s">
        <v>31</v>
      </c>
      <c r="C179" s="10" t="s">
        <v>780</v>
      </c>
      <c r="D179" s="10" t="s">
        <v>781</v>
      </c>
      <c r="E179" s="10" t="s">
        <v>782</v>
      </c>
      <c r="F179" s="10" t="s">
        <v>783</v>
      </c>
      <c r="G179" s="34" t="s">
        <v>17</v>
      </c>
    </row>
    <row r="180" spans="1:7" ht="57">
      <c r="A180" s="10">
        <v>176</v>
      </c>
      <c r="B180" s="10" t="s">
        <v>31</v>
      </c>
      <c r="C180" s="10" t="s">
        <v>784</v>
      </c>
      <c r="D180" s="10" t="s">
        <v>785</v>
      </c>
      <c r="E180" s="10" t="s">
        <v>786</v>
      </c>
      <c r="F180" s="10" t="s">
        <v>787</v>
      </c>
      <c r="G180" s="34" t="s">
        <v>17</v>
      </c>
    </row>
    <row r="181" spans="1:7" ht="57">
      <c r="A181" s="10">
        <v>177</v>
      </c>
      <c r="B181" s="10" t="s">
        <v>31</v>
      </c>
      <c r="C181" s="10" t="s">
        <v>94</v>
      </c>
      <c r="D181" s="10" t="s">
        <v>788</v>
      </c>
      <c r="E181" s="10" t="s">
        <v>95</v>
      </c>
      <c r="F181" s="10" t="s">
        <v>96</v>
      </c>
      <c r="G181" s="38" t="s">
        <v>20</v>
      </c>
    </row>
    <row r="182" spans="1:7" ht="71.25">
      <c r="A182" s="10">
        <v>178</v>
      </c>
      <c r="B182" s="10" t="s">
        <v>31</v>
      </c>
      <c r="C182" s="10" t="s">
        <v>97</v>
      </c>
      <c r="D182" s="10" t="s">
        <v>789</v>
      </c>
      <c r="E182" s="10" t="s">
        <v>98</v>
      </c>
      <c r="F182" s="10" t="s">
        <v>99</v>
      </c>
      <c r="G182" s="36" t="s">
        <v>19</v>
      </c>
    </row>
    <row r="183" spans="1:7" ht="156.75">
      <c r="A183" s="10">
        <v>179</v>
      </c>
      <c r="B183" s="10" t="s">
        <v>31</v>
      </c>
      <c r="C183" s="10" t="s">
        <v>100</v>
      </c>
      <c r="D183" s="10" t="s">
        <v>790</v>
      </c>
      <c r="E183" s="10" t="s">
        <v>101</v>
      </c>
      <c r="F183" s="10" t="s">
        <v>102</v>
      </c>
      <c r="G183" s="38" t="s">
        <v>20</v>
      </c>
    </row>
    <row r="184" spans="1:7" ht="57">
      <c r="A184" s="10">
        <v>180</v>
      </c>
      <c r="B184" s="10" t="s">
        <v>31</v>
      </c>
      <c r="C184" s="10" t="s">
        <v>103</v>
      </c>
      <c r="D184" s="10" t="s">
        <v>791</v>
      </c>
      <c r="E184" s="10" t="s">
        <v>792</v>
      </c>
      <c r="F184" s="10" t="s">
        <v>793</v>
      </c>
      <c r="G184" s="34" t="s">
        <v>17</v>
      </c>
    </row>
    <row r="185" spans="1:7" ht="114">
      <c r="A185" s="10">
        <v>181</v>
      </c>
      <c r="B185" s="10" t="s">
        <v>31</v>
      </c>
      <c r="C185" s="10" t="s">
        <v>103</v>
      </c>
      <c r="D185" s="10" t="s">
        <v>794</v>
      </c>
      <c r="E185" s="10" t="s">
        <v>104</v>
      </c>
      <c r="F185" s="10" t="s">
        <v>105</v>
      </c>
      <c r="G185" s="38" t="s">
        <v>20</v>
      </c>
    </row>
    <row r="186" spans="1:7" ht="42.75">
      <c r="A186" s="10">
        <v>182</v>
      </c>
      <c r="B186" s="10" t="s">
        <v>31</v>
      </c>
      <c r="C186" s="10" t="s">
        <v>103</v>
      </c>
      <c r="D186" s="10" t="s">
        <v>795</v>
      </c>
      <c r="E186" s="10" t="s">
        <v>796</v>
      </c>
      <c r="F186" s="10" t="s">
        <v>797</v>
      </c>
      <c r="G186" s="34" t="s">
        <v>17</v>
      </c>
    </row>
    <row r="187" spans="1:7" ht="71.25">
      <c r="A187" s="10">
        <v>183</v>
      </c>
      <c r="B187" s="10" t="s">
        <v>31</v>
      </c>
      <c r="C187" s="10" t="s">
        <v>798</v>
      </c>
      <c r="D187" s="10" t="s">
        <v>799</v>
      </c>
      <c r="E187" s="10" t="s">
        <v>800</v>
      </c>
      <c r="F187" s="10" t="s">
        <v>801</v>
      </c>
      <c r="G187" s="34" t="s">
        <v>17</v>
      </c>
    </row>
    <row r="188" spans="1:7" ht="57">
      <c r="A188" s="10">
        <v>184</v>
      </c>
      <c r="B188" s="10" t="s">
        <v>31</v>
      </c>
      <c r="C188" s="10" t="s">
        <v>213</v>
      </c>
      <c r="D188" s="10" t="s">
        <v>802</v>
      </c>
      <c r="E188" s="10" t="s">
        <v>214</v>
      </c>
      <c r="F188" s="10" t="s">
        <v>215</v>
      </c>
      <c r="G188" s="35" t="s">
        <v>21</v>
      </c>
    </row>
    <row r="189" spans="1:7" ht="71.25">
      <c r="A189" s="10">
        <v>185</v>
      </c>
      <c r="B189" s="10" t="s">
        <v>31</v>
      </c>
      <c r="C189" s="10" t="s">
        <v>803</v>
      </c>
      <c r="D189" s="10" t="s">
        <v>804</v>
      </c>
      <c r="E189" s="10" t="s">
        <v>805</v>
      </c>
      <c r="F189" s="10" t="s">
        <v>806</v>
      </c>
      <c r="G189" s="34" t="s">
        <v>17</v>
      </c>
    </row>
    <row r="190" spans="1:7" ht="57">
      <c r="A190" s="10">
        <v>186</v>
      </c>
      <c r="B190" s="10" t="s">
        <v>31</v>
      </c>
      <c r="C190" s="10" t="s">
        <v>807</v>
      </c>
      <c r="D190" s="10" t="s">
        <v>808</v>
      </c>
      <c r="E190" s="10" t="s">
        <v>809</v>
      </c>
      <c r="F190" s="10" t="s">
        <v>810</v>
      </c>
      <c r="G190" s="34" t="s">
        <v>17</v>
      </c>
    </row>
    <row r="191" spans="1:7" ht="71.25">
      <c r="A191" s="10">
        <v>187</v>
      </c>
      <c r="B191" s="10" t="s">
        <v>31</v>
      </c>
      <c r="C191" s="10" t="s">
        <v>811</v>
      </c>
      <c r="D191" s="10" t="s">
        <v>812</v>
      </c>
      <c r="E191" s="10" t="s">
        <v>813</v>
      </c>
      <c r="F191" s="10" t="s">
        <v>814</v>
      </c>
      <c r="G191" s="34" t="s">
        <v>17</v>
      </c>
    </row>
    <row r="192" spans="1:7" ht="71.25">
      <c r="A192" s="10">
        <v>188</v>
      </c>
      <c r="B192" s="10" t="s">
        <v>31</v>
      </c>
      <c r="C192" s="10" t="s">
        <v>815</v>
      </c>
      <c r="D192" s="10" t="s">
        <v>816</v>
      </c>
      <c r="E192" s="10" t="s">
        <v>817</v>
      </c>
      <c r="F192" s="10" t="s">
        <v>818</v>
      </c>
      <c r="G192" s="34" t="s">
        <v>17</v>
      </c>
    </row>
    <row r="193" spans="1:7" ht="57">
      <c r="A193" s="10">
        <v>189</v>
      </c>
      <c r="B193" s="10" t="s">
        <v>31</v>
      </c>
      <c r="C193" s="10" t="s">
        <v>819</v>
      </c>
      <c r="D193" s="10" t="s">
        <v>820</v>
      </c>
      <c r="E193" s="10" t="s">
        <v>821</v>
      </c>
      <c r="F193" s="10" t="s">
        <v>822</v>
      </c>
      <c r="G193" s="34" t="s">
        <v>17</v>
      </c>
    </row>
    <row r="194" spans="1:7" ht="71.25">
      <c r="A194" s="10">
        <v>190</v>
      </c>
      <c r="B194" s="10" t="s">
        <v>31</v>
      </c>
      <c r="C194" s="10" t="s">
        <v>106</v>
      </c>
      <c r="D194" s="10" t="s">
        <v>823</v>
      </c>
      <c r="E194" s="10" t="s">
        <v>107</v>
      </c>
      <c r="F194" s="10" t="s">
        <v>108</v>
      </c>
      <c r="G194" s="38" t="s">
        <v>20</v>
      </c>
    </row>
    <row r="195" spans="1:7" ht="71.25">
      <c r="A195" s="10">
        <v>191</v>
      </c>
      <c r="B195" s="10" t="s">
        <v>31</v>
      </c>
      <c r="C195" s="10" t="s">
        <v>824</v>
      </c>
      <c r="D195" s="10" t="s">
        <v>825</v>
      </c>
      <c r="E195" s="10" t="s">
        <v>826</v>
      </c>
      <c r="F195" s="10" t="s">
        <v>827</v>
      </c>
      <c r="G195" s="34" t="s">
        <v>17</v>
      </c>
    </row>
    <row r="196" spans="1:7" ht="57">
      <c r="A196" s="10">
        <v>192</v>
      </c>
      <c r="B196" s="10" t="s">
        <v>31</v>
      </c>
      <c r="C196" s="10" t="s">
        <v>828</v>
      </c>
      <c r="D196" s="10" t="s">
        <v>829</v>
      </c>
      <c r="E196" s="10" t="s">
        <v>830</v>
      </c>
      <c r="F196" s="10" t="s">
        <v>831</v>
      </c>
      <c r="G196" s="34" t="s">
        <v>17</v>
      </c>
    </row>
    <row r="197" spans="1:7" ht="99.75">
      <c r="A197" s="10">
        <v>193</v>
      </c>
      <c r="B197" s="10" t="s">
        <v>31</v>
      </c>
      <c r="C197" s="10" t="s">
        <v>832</v>
      </c>
      <c r="D197" s="10" t="s">
        <v>833</v>
      </c>
      <c r="E197" s="10" t="s">
        <v>834</v>
      </c>
      <c r="F197" s="10" t="s">
        <v>835</v>
      </c>
      <c r="G197" s="34" t="s">
        <v>17</v>
      </c>
    </row>
    <row r="198" spans="1:7" ht="71.25">
      <c r="A198" s="10">
        <v>194</v>
      </c>
      <c r="B198" s="10" t="s">
        <v>31</v>
      </c>
      <c r="C198" s="10" t="s">
        <v>216</v>
      </c>
      <c r="D198" s="10" t="s">
        <v>836</v>
      </c>
      <c r="E198" s="10" t="s">
        <v>217</v>
      </c>
      <c r="F198" s="10" t="s">
        <v>218</v>
      </c>
      <c r="G198" s="35" t="s">
        <v>21</v>
      </c>
    </row>
    <row r="199" spans="1:7" ht="71.25">
      <c r="A199" s="10">
        <v>195</v>
      </c>
      <c r="B199" s="10" t="s">
        <v>31</v>
      </c>
      <c r="C199" s="10" t="s">
        <v>837</v>
      </c>
      <c r="D199" s="10" t="s">
        <v>838</v>
      </c>
      <c r="E199" s="10" t="s">
        <v>839</v>
      </c>
      <c r="F199" s="10" t="s">
        <v>840</v>
      </c>
      <c r="G199" s="34" t="s">
        <v>17</v>
      </c>
    </row>
    <row r="200" spans="1:7" ht="42.75">
      <c r="A200" s="10">
        <v>196</v>
      </c>
      <c r="B200" s="10" t="s">
        <v>32</v>
      </c>
      <c r="C200" s="10" t="s">
        <v>573</v>
      </c>
      <c r="D200" s="10" t="s">
        <v>574</v>
      </c>
      <c r="E200" s="10" t="s">
        <v>841</v>
      </c>
      <c r="F200" s="10" t="s">
        <v>842</v>
      </c>
      <c r="G200" s="34" t="s">
        <v>17</v>
      </c>
    </row>
    <row r="201" spans="1:7" ht="42.75">
      <c r="A201" s="10">
        <v>197</v>
      </c>
      <c r="B201" s="10" t="s">
        <v>32</v>
      </c>
      <c r="C201" s="10" t="s">
        <v>843</v>
      </c>
      <c r="D201" s="10" t="s">
        <v>844</v>
      </c>
      <c r="E201" s="10" t="s">
        <v>845</v>
      </c>
      <c r="F201" s="10" t="s">
        <v>846</v>
      </c>
      <c r="G201" s="34" t="s">
        <v>17</v>
      </c>
    </row>
    <row r="202" spans="1:7" ht="42.75">
      <c r="A202" s="10">
        <v>198</v>
      </c>
      <c r="B202" s="10" t="s">
        <v>32</v>
      </c>
      <c r="C202" s="10" t="s">
        <v>573</v>
      </c>
      <c r="D202" s="10" t="s">
        <v>574</v>
      </c>
      <c r="E202" s="10" t="s">
        <v>847</v>
      </c>
      <c r="F202" s="10" t="s">
        <v>848</v>
      </c>
      <c r="G202" s="34" t="s">
        <v>17</v>
      </c>
    </row>
    <row r="203" spans="1:7" ht="42.75">
      <c r="A203" s="10">
        <v>199</v>
      </c>
      <c r="B203" s="10" t="s">
        <v>32</v>
      </c>
      <c r="C203" s="10" t="s">
        <v>592</v>
      </c>
      <c r="D203" s="10" t="s">
        <v>593</v>
      </c>
      <c r="E203" s="10" t="s">
        <v>849</v>
      </c>
      <c r="F203" s="10" t="s">
        <v>850</v>
      </c>
      <c r="G203" s="34" t="s">
        <v>17</v>
      </c>
    </row>
    <row r="204" spans="1:7" ht="42.75">
      <c r="A204" s="10">
        <v>200</v>
      </c>
      <c r="B204" s="10" t="s">
        <v>32</v>
      </c>
      <c r="C204" s="10" t="s">
        <v>592</v>
      </c>
      <c r="D204" s="10" t="s">
        <v>593</v>
      </c>
      <c r="E204" s="10" t="s">
        <v>851</v>
      </c>
      <c r="F204" s="10" t="s">
        <v>852</v>
      </c>
      <c r="G204" s="34" t="s">
        <v>17</v>
      </c>
    </row>
    <row r="205" spans="1:7" ht="42.75">
      <c r="A205" s="10">
        <v>201</v>
      </c>
      <c r="B205" s="10" t="s">
        <v>32</v>
      </c>
      <c r="C205" s="10" t="s">
        <v>635</v>
      </c>
      <c r="D205" s="10" t="s">
        <v>636</v>
      </c>
      <c r="E205" s="10" t="s">
        <v>853</v>
      </c>
      <c r="F205" s="10" t="s">
        <v>854</v>
      </c>
      <c r="G205" s="34" t="s">
        <v>17</v>
      </c>
    </row>
    <row r="206" spans="1:7" ht="42.75">
      <c r="A206" s="10">
        <v>202</v>
      </c>
      <c r="B206" s="10" t="s">
        <v>32</v>
      </c>
      <c r="C206" s="10" t="s">
        <v>855</v>
      </c>
      <c r="D206" s="10" t="s">
        <v>856</v>
      </c>
      <c r="E206" s="10" t="s">
        <v>857</v>
      </c>
      <c r="F206" s="10" t="s">
        <v>858</v>
      </c>
      <c r="G206" s="34" t="s">
        <v>17</v>
      </c>
    </row>
    <row r="207" spans="1:7" ht="42.75">
      <c r="A207" s="10">
        <v>203</v>
      </c>
      <c r="B207" s="10" t="s">
        <v>32</v>
      </c>
      <c r="C207" s="10" t="s">
        <v>859</v>
      </c>
      <c r="D207" s="10" t="s">
        <v>860</v>
      </c>
      <c r="E207" s="10" t="s">
        <v>861</v>
      </c>
      <c r="F207" s="10" t="s">
        <v>862</v>
      </c>
      <c r="G207" s="34" t="s">
        <v>17</v>
      </c>
    </row>
    <row r="208" spans="1:7" ht="42.75">
      <c r="A208" s="10">
        <v>204</v>
      </c>
      <c r="B208" s="10" t="s">
        <v>32</v>
      </c>
      <c r="C208" s="10" t="s">
        <v>863</v>
      </c>
      <c r="D208" s="10" t="s">
        <v>864</v>
      </c>
      <c r="E208" s="10" t="s">
        <v>865</v>
      </c>
      <c r="F208" s="10" t="s">
        <v>866</v>
      </c>
      <c r="G208" s="34" t="s">
        <v>17</v>
      </c>
    </row>
    <row r="209" spans="1:7" ht="42.75">
      <c r="A209" s="10">
        <v>205</v>
      </c>
      <c r="B209" s="10" t="s">
        <v>32</v>
      </c>
      <c r="C209" s="10" t="s">
        <v>863</v>
      </c>
      <c r="D209" s="10" t="s">
        <v>864</v>
      </c>
      <c r="E209" s="10" t="s">
        <v>867</v>
      </c>
      <c r="F209" s="10" t="s">
        <v>868</v>
      </c>
      <c r="G209" s="34" t="s">
        <v>17</v>
      </c>
    </row>
    <row r="210" spans="1:7" ht="42.75">
      <c r="A210" s="10">
        <v>206</v>
      </c>
      <c r="B210" s="10" t="s">
        <v>32</v>
      </c>
      <c r="C210" s="10" t="s">
        <v>199</v>
      </c>
      <c r="D210" s="10" t="s">
        <v>619</v>
      </c>
      <c r="E210" s="10" t="s">
        <v>869</v>
      </c>
      <c r="F210" s="10" t="s">
        <v>870</v>
      </c>
      <c r="G210" s="34" t="s">
        <v>17</v>
      </c>
    </row>
    <row r="211" spans="1:7" ht="42.75">
      <c r="A211" s="10">
        <v>207</v>
      </c>
      <c r="B211" s="10" t="s">
        <v>32</v>
      </c>
      <c r="C211" s="10" t="s">
        <v>871</v>
      </c>
      <c r="D211" s="10" t="s">
        <v>872</v>
      </c>
      <c r="E211" s="10" t="s">
        <v>873</v>
      </c>
      <c r="F211" s="10" t="s">
        <v>874</v>
      </c>
      <c r="G211" s="34" t="s">
        <v>17</v>
      </c>
    </row>
    <row r="212" spans="1:7" ht="42.75">
      <c r="A212" s="10">
        <v>208</v>
      </c>
      <c r="B212" s="10" t="s">
        <v>32</v>
      </c>
      <c r="C212" s="10" t="s">
        <v>641</v>
      </c>
      <c r="D212" s="10" t="s">
        <v>642</v>
      </c>
      <c r="E212" s="10" t="s">
        <v>875</v>
      </c>
      <c r="F212" s="10" t="s">
        <v>876</v>
      </c>
      <c r="G212" s="34" t="s">
        <v>17</v>
      </c>
    </row>
    <row r="213" spans="1:7" ht="42.75">
      <c r="A213" s="10">
        <v>209</v>
      </c>
      <c r="B213" s="10" t="s">
        <v>32</v>
      </c>
      <c r="C213" s="10" t="s">
        <v>877</v>
      </c>
      <c r="D213" s="10" t="s">
        <v>878</v>
      </c>
      <c r="E213" s="10" t="s">
        <v>879</v>
      </c>
      <c r="F213" s="10" t="s">
        <v>880</v>
      </c>
      <c r="G213" s="34" t="s">
        <v>17</v>
      </c>
    </row>
    <row r="214" spans="1:7" ht="42.75">
      <c r="A214" s="10">
        <v>210</v>
      </c>
      <c r="B214" s="10" t="s">
        <v>32</v>
      </c>
      <c r="C214" s="10" t="s">
        <v>881</v>
      </c>
      <c r="D214" s="10" t="s">
        <v>882</v>
      </c>
      <c r="E214" s="10" t="s">
        <v>883</v>
      </c>
      <c r="F214" s="10" t="s">
        <v>884</v>
      </c>
      <c r="G214" s="34" t="s">
        <v>17</v>
      </c>
    </row>
    <row r="215" spans="1:7" ht="42.75">
      <c r="A215" s="10">
        <v>211</v>
      </c>
      <c r="B215" s="10" t="s">
        <v>32</v>
      </c>
      <c r="C215" s="10" t="s">
        <v>199</v>
      </c>
      <c r="D215" s="10" t="s">
        <v>619</v>
      </c>
      <c r="E215" s="10" t="s">
        <v>885</v>
      </c>
      <c r="F215" s="10" t="s">
        <v>886</v>
      </c>
      <c r="G215" s="34" t="s">
        <v>17</v>
      </c>
    </row>
    <row r="216" spans="1:7" ht="42.75">
      <c r="A216" s="10">
        <v>212</v>
      </c>
      <c r="B216" s="10" t="s">
        <v>32</v>
      </c>
      <c r="C216" s="10" t="s">
        <v>199</v>
      </c>
      <c r="D216" s="10" t="s">
        <v>619</v>
      </c>
      <c r="E216" s="10" t="s">
        <v>887</v>
      </c>
      <c r="F216" s="10" t="s">
        <v>888</v>
      </c>
      <c r="G216" s="34" t="s">
        <v>17</v>
      </c>
    </row>
    <row r="217" spans="1:7" ht="71.25">
      <c r="A217" s="10">
        <v>213</v>
      </c>
      <c r="B217" s="10" t="s">
        <v>32</v>
      </c>
      <c r="C217" s="10" t="s">
        <v>193</v>
      </c>
      <c r="D217" s="10" t="s">
        <v>639</v>
      </c>
      <c r="E217" s="10" t="s">
        <v>219</v>
      </c>
      <c r="F217" s="10" t="s">
        <v>220</v>
      </c>
      <c r="G217" s="35" t="s">
        <v>21</v>
      </c>
    </row>
    <row r="218" spans="1:7" ht="85.5">
      <c r="A218" s="10">
        <v>214</v>
      </c>
      <c r="B218" s="10" t="s">
        <v>33</v>
      </c>
      <c r="C218" s="10" t="s">
        <v>109</v>
      </c>
      <c r="D218" s="10" t="s">
        <v>889</v>
      </c>
      <c r="E218" s="10" t="s">
        <v>110</v>
      </c>
      <c r="F218" s="10" t="s">
        <v>111</v>
      </c>
      <c r="G218" s="36" t="s">
        <v>19</v>
      </c>
    </row>
    <row r="219" spans="1:7" ht="57">
      <c r="A219" s="10">
        <v>215</v>
      </c>
      <c r="B219" s="10" t="s">
        <v>33</v>
      </c>
      <c r="C219" s="10" t="s">
        <v>890</v>
      </c>
      <c r="D219" s="10" t="s">
        <v>891</v>
      </c>
      <c r="E219" s="10" t="s">
        <v>892</v>
      </c>
      <c r="F219" s="10" t="s">
        <v>893</v>
      </c>
      <c r="G219" s="34" t="s">
        <v>17</v>
      </c>
    </row>
    <row r="220" spans="1:7" ht="85.5">
      <c r="A220" s="10">
        <v>216</v>
      </c>
      <c r="B220" s="10" t="s">
        <v>33</v>
      </c>
      <c r="C220" s="10" t="s">
        <v>894</v>
      </c>
      <c r="D220" s="10" t="s">
        <v>895</v>
      </c>
      <c r="E220" s="10" t="s">
        <v>896</v>
      </c>
      <c r="F220" s="10" t="s">
        <v>897</v>
      </c>
      <c r="G220" s="34" t="s">
        <v>17</v>
      </c>
    </row>
    <row r="221" spans="1:7" ht="57">
      <c r="A221" s="10">
        <v>217</v>
      </c>
      <c r="B221" s="10" t="s">
        <v>33</v>
      </c>
      <c r="C221" s="10" t="s">
        <v>898</v>
      </c>
      <c r="D221" s="10" t="s">
        <v>899</v>
      </c>
      <c r="E221" s="10" t="s">
        <v>900</v>
      </c>
      <c r="F221" s="10" t="s">
        <v>901</v>
      </c>
      <c r="G221" s="34" t="s">
        <v>17</v>
      </c>
    </row>
    <row r="222" spans="1:7" ht="71.25">
      <c r="A222" s="10">
        <v>218</v>
      </c>
      <c r="B222" s="10" t="s">
        <v>33</v>
      </c>
      <c r="C222" s="10" t="s">
        <v>902</v>
      </c>
      <c r="D222" s="10" t="s">
        <v>903</v>
      </c>
      <c r="E222" s="10" t="s">
        <v>904</v>
      </c>
      <c r="F222" s="10" t="s">
        <v>905</v>
      </c>
      <c r="G222" s="34" t="s">
        <v>17</v>
      </c>
    </row>
    <row r="223" spans="1:7" ht="71.25">
      <c r="A223" s="10">
        <v>219</v>
      </c>
      <c r="B223" s="10" t="s">
        <v>33</v>
      </c>
      <c r="C223" s="10" t="s">
        <v>906</v>
      </c>
      <c r="D223" s="10" t="s">
        <v>907</v>
      </c>
      <c r="E223" s="10" t="s">
        <v>908</v>
      </c>
      <c r="F223" s="10" t="s">
        <v>909</v>
      </c>
      <c r="G223" s="34" t="s">
        <v>17</v>
      </c>
    </row>
    <row r="224" spans="1:7" ht="42.75">
      <c r="A224" s="10">
        <v>220</v>
      </c>
      <c r="B224" s="10" t="s">
        <v>33</v>
      </c>
      <c r="C224" s="10" t="s">
        <v>910</v>
      </c>
      <c r="D224" s="10" t="s">
        <v>911</v>
      </c>
      <c r="E224" s="10" t="s">
        <v>912</v>
      </c>
      <c r="F224" s="10" t="s">
        <v>913</v>
      </c>
      <c r="G224" s="34" t="s">
        <v>17</v>
      </c>
    </row>
    <row r="225" spans="1:7" ht="57">
      <c r="A225" s="10">
        <v>221</v>
      </c>
      <c r="B225" s="10" t="s">
        <v>33</v>
      </c>
      <c r="C225" s="10" t="s">
        <v>50</v>
      </c>
      <c r="D225" s="10" t="s">
        <v>914</v>
      </c>
      <c r="E225" s="10" t="s">
        <v>915</v>
      </c>
      <c r="F225" s="10" t="s">
        <v>916</v>
      </c>
      <c r="G225" s="34" t="s">
        <v>17</v>
      </c>
    </row>
    <row r="226" spans="1:7" ht="42.75">
      <c r="A226" s="10">
        <v>222</v>
      </c>
      <c r="B226" s="10" t="s">
        <v>33</v>
      </c>
      <c r="C226" s="10" t="s">
        <v>352</v>
      </c>
      <c r="D226" s="10" t="s">
        <v>917</v>
      </c>
      <c r="E226" s="10" t="s">
        <v>918</v>
      </c>
      <c r="F226" s="10" t="s">
        <v>919</v>
      </c>
      <c r="G226" s="34" t="s">
        <v>17</v>
      </c>
    </row>
    <row r="227" spans="1:7" ht="57">
      <c r="A227" s="10">
        <v>223</v>
      </c>
      <c r="B227" s="10" t="s">
        <v>33</v>
      </c>
      <c r="C227" s="10" t="s">
        <v>352</v>
      </c>
      <c r="D227" s="10" t="s">
        <v>920</v>
      </c>
      <c r="E227" s="10" t="s">
        <v>921</v>
      </c>
      <c r="F227" s="10" t="s">
        <v>922</v>
      </c>
      <c r="G227" s="34" t="s">
        <v>17</v>
      </c>
    </row>
    <row r="228" spans="1:7" ht="57">
      <c r="A228" s="10">
        <v>224</v>
      </c>
      <c r="B228" s="10" t="s">
        <v>33</v>
      </c>
      <c r="C228" s="10" t="s">
        <v>113</v>
      </c>
      <c r="D228" s="10" t="s">
        <v>923</v>
      </c>
      <c r="E228" s="10" t="s">
        <v>114</v>
      </c>
      <c r="F228" s="10" t="s">
        <v>115</v>
      </c>
      <c r="G228" s="38" t="s">
        <v>20</v>
      </c>
    </row>
    <row r="229" spans="1:7" ht="71.25">
      <c r="A229" s="10">
        <v>225</v>
      </c>
      <c r="B229" s="10" t="s">
        <v>33</v>
      </c>
      <c r="C229" s="10" t="s">
        <v>116</v>
      </c>
      <c r="D229" s="10" t="s">
        <v>924</v>
      </c>
      <c r="E229" s="10" t="s">
        <v>117</v>
      </c>
      <c r="F229" s="10" t="s">
        <v>118</v>
      </c>
      <c r="G229" s="36" t="s">
        <v>19</v>
      </c>
    </row>
    <row r="230" spans="1:7" ht="57">
      <c r="A230" s="10">
        <v>226</v>
      </c>
      <c r="B230" s="10" t="s">
        <v>33</v>
      </c>
      <c r="C230" s="10" t="s">
        <v>170</v>
      </c>
      <c r="D230" s="10" t="s">
        <v>925</v>
      </c>
      <c r="E230" s="10" t="s">
        <v>926</v>
      </c>
      <c r="F230" s="10" t="s">
        <v>927</v>
      </c>
      <c r="G230" s="34" t="s">
        <v>17</v>
      </c>
    </row>
    <row r="231" spans="1:7" ht="57">
      <c r="A231" s="10">
        <v>227</v>
      </c>
      <c r="B231" s="10" t="s">
        <v>33</v>
      </c>
      <c r="C231" s="10" t="s">
        <v>328</v>
      </c>
      <c r="D231" s="10" t="s">
        <v>928</v>
      </c>
      <c r="E231" s="10" t="s">
        <v>929</v>
      </c>
      <c r="F231" s="10" t="s">
        <v>930</v>
      </c>
      <c r="G231" s="34" t="s">
        <v>17</v>
      </c>
    </row>
    <row r="232" spans="1:7" ht="57">
      <c r="A232" s="10">
        <v>228</v>
      </c>
      <c r="B232" s="10" t="s">
        <v>33</v>
      </c>
      <c r="C232" s="10" t="s">
        <v>931</v>
      </c>
      <c r="D232" s="10" t="s">
        <v>932</v>
      </c>
      <c r="E232" s="10" t="s">
        <v>933</v>
      </c>
      <c r="F232" s="10" t="s">
        <v>934</v>
      </c>
      <c r="G232" s="34" t="s">
        <v>17</v>
      </c>
    </row>
    <row r="233" spans="1:7" ht="57">
      <c r="A233" s="10">
        <v>229</v>
      </c>
      <c r="B233" s="10" t="s">
        <v>33</v>
      </c>
      <c r="C233" s="10" t="s">
        <v>910</v>
      </c>
      <c r="D233" s="10" t="s">
        <v>935</v>
      </c>
      <c r="E233" s="10" t="s">
        <v>936</v>
      </c>
      <c r="F233" s="10" t="s">
        <v>937</v>
      </c>
      <c r="G233" s="34" t="s">
        <v>17</v>
      </c>
    </row>
    <row r="234" spans="1:7" ht="42.75">
      <c r="A234" s="10">
        <v>230</v>
      </c>
      <c r="B234" s="10" t="s">
        <v>33</v>
      </c>
      <c r="C234" s="10" t="s">
        <v>898</v>
      </c>
      <c r="D234" s="10" t="s">
        <v>938</v>
      </c>
      <c r="E234" s="10" t="s">
        <v>939</v>
      </c>
      <c r="F234" s="10" t="s">
        <v>937</v>
      </c>
      <c r="G234" s="34" t="s">
        <v>17</v>
      </c>
    </row>
    <row r="235" spans="1:7" ht="71.25">
      <c r="A235" s="10">
        <v>231</v>
      </c>
      <c r="B235" s="10" t="s">
        <v>33</v>
      </c>
      <c r="C235" s="10" t="s">
        <v>119</v>
      </c>
      <c r="D235" s="10" t="s">
        <v>940</v>
      </c>
      <c r="E235" s="10" t="s">
        <v>120</v>
      </c>
      <c r="F235" s="10" t="s">
        <v>121</v>
      </c>
      <c r="G235" s="36" t="s">
        <v>19</v>
      </c>
    </row>
    <row r="236" spans="1:7" ht="71.25">
      <c r="A236" s="10">
        <v>232</v>
      </c>
      <c r="B236" s="10" t="s">
        <v>33</v>
      </c>
      <c r="C236" s="10" t="s">
        <v>119</v>
      </c>
      <c r="D236" s="10" t="s">
        <v>941</v>
      </c>
      <c r="E236" s="10" t="s">
        <v>942</v>
      </c>
      <c r="F236" s="10" t="s">
        <v>943</v>
      </c>
      <c r="G236" s="34" t="s">
        <v>17</v>
      </c>
    </row>
    <row r="237" spans="1:7" ht="71.25">
      <c r="A237" s="10">
        <v>233</v>
      </c>
      <c r="B237" s="10" t="s">
        <v>33</v>
      </c>
      <c r="C237" s="10" t="s">
        <v>944</v>
      </c>
      <c r="D237" s="10" t="s">
        <v>945</v>
      </c>
      <c r="E237" s="10" t="s">
        <v>946</v>
      </c>
      <c r="F237" s="10" t="s">
        <v>947</v>
      </c>
      <c r="G237" s="34" t="s">
        <v>17</v>
      </c>
    </row>
    <row r="238" spans="1:7" ht="57">
      <c r="A238" s="10">
        <v>234</v>
      </c>
      <c r="B238" s="10" t="s">
        <v>33</v>
      </c>
      <c r="C238" s="10" t="s">
        <v>898</v>
      </c>
      <c r="D238" s="10" t="s">
        <v>948</v>
      </c>
      <c r="E238" s="10" t="s">
        <v>949</v>
      </c>
      <c r="F238" s="10" t="s">
        <v>950</v>
      </c>
      <c r="G238" s="34" t="s">
        <v>17</v>
      </c>
    </row>
    <row r="239" spans="1:7" ht="57">
      <c r="A239" s="10">
        <v>235</v>
      </c>
      <c r="B239" s="10" t="s">
        <v>33</v>
      </c>
      <c r="C239" s="10" t="s">
        <v>122</v>
      </c>
      <c r="D239" s="10" t="s">
        <v>951</v>
      </c>
      <c r="E239" s="10" t="s">
        <v>123</v>
      </c>
      <c r="F239" s="10" t="s">
        <v>124</v>
      </c>
      <c r="G239" s="36" t="s">
        <v>19</v>
      </c>
    </row>
    <row r="240" spans="1:7" ht="57">
      <c r="A240" s="10">
        <v>236</v>
      </c>
      <c r="B240" s="10" t="s">
        <v>33</v>
      </c>
      <c r="C240" s="10" t="s">
        <v>952</v>
      </c>
      <c r="D240" s="10" t="s">
        <v>953</v>
      </c>
      <c r="E240" s="10" t="s">
        <v>954</v>
      </c>
      <c r="F240" s="10" t="s">
        <v>955</v>
      </c>
      <c r="G240" s="34" t="s">
        <v>17</v>
      </c>
    </row>
    <row r="241" spans="1:7" ht="42.75">
      <c r="A241" s="10">
        <v>237</v>
      </c>
      <c r="B241" s="10" t="s">
        <v>33</v>
      </c>
      <c r="C241" s="10" t="s">
        <v>910</v>
      </c>
      <c r="D241" s="10" t="s">
        <v>956</v>
      </c>
      <c r="E241" s="10" t="s">
        <v>957</v>
      </c>
      <c r="F241" s="10" t="s">
        <v>958</v>
      </c>
      <c r="G241" s="34" t="s">
        <v>17</v>
      </c>
    </row>
    <row r="242" spans="1:7" ht="71.25">
      <c r="A242" s="10">
        <v>238</v>
      </c>
      <c r="B242" s="10" t="s">
        <v>33</v>
      </c>
      <c r="C242" s="10" t="s">
        <v>906</v>
      </c>
      <c r="D242" s="10" t="s">
        <v>959</v>
      </c>
      <c r="E242" s="10" t="s">
        <v>960</v>
      </c>
      <c r="F242" s="10" t="s">
        <v>961</v>
      </c>
      <c r="G242" s="34" t="s">
        <v>17</v>
      </c>
    </row>
    <row r="243" spans="1:7" ht="71.25">
      <c r="A243" s="10">
        <v>239</v>
      </c>
      <c r="B243" s="10" t="s">
        <v>33</v>
      </c>
      <c r="C243" s="10" t="s">
        <v>962</v>
      </c>
      <c r="D243" s="10" t="s">
        <v>963</v>
      </c>
      <c r="E243" s="10" t="s">
        <v>964</v>
      </c>
      <c r="F243" s="10" t="s">
        <v>965</v>
      </c>
      <c r="G243" s="34" t="s">
        <v>17</v>
      </c>
    </row>
    <row r="244" spans="1:7" ht="85.5">
      <c r="A244" s="10">
        <v>240</v>
      </c>
      <c r="B244" s="10" t="s">
        <v>33</v>
      </c>
      <c r="C244" s="10" t="s">
        <v>50</v>
      </c>
      <c r="D244" s="10" t="s">
        <v>966</v>
      </c>
      <c r="E244" s="10" t="s">
        <v>967</v>
      </c>
      <c r="F244" s="10" t="s">
        <v>968</v>
      </c>
      <c r="G244" s="34" t="s">
        <v>17</v>
      </c>
    </row>
    <row r="245" spans="1:7" ht="57">
      <c r="A245" s="10">
        <v>241</v>
      </c>
      <c r="B245" s="10" t="s">
        <v>33</v>
      </c>
      <c r="C245" s="10" t="s">
        <v>969</v>
      </c>
      <c r="D245" s="10" t="s">
        <v>970</v>
      </c>
      <c r="E245" s="10" t="s">
        <v>971</v>
      </c>
      <c r="F245" s="10" t="s">
        <v>972</v>
      </c>
      <c r="G245" s="34" t="s">
        <v>17</v>
      </c>
    </row>
    <row r="246" spans="1:7" ht="42.75">
      <c r="A246" s="10">
        <v>242</v>
      </c>
      <c r="B246" s="10" t="s">
        <v>33</v>
      </c>
      <c r="C246" s="10" t="s">
        <v>364</v>
      </c>
      <c r="D246" s="10" t="s">
        <v>973</v>
      </c>
      <c r="E246" s="10" t="s">
        <v>974</v>
      </c>
      <c r="F246" s="10" t="s">
        <v>975</v>
      </c>
      <c r="G246" s="34" t="s">
        <v>17</v>
      </c>
    </row>
    <row r="247" spans="1:7" ht="71.25">
      <c r="A247" s="10">
        <v>243</v>
      </c>
      <c r="B247" s="10" t="s">
        <v>33</v>
      </c>
      <c r="C247" s="10" t="s">
        <v>976</v>
      </c>
      <c r="D247" s="10" t="s">
        <v>977</v>
      </c>
      <c r="E247" s="10" t="s">
        <v>978</v>
      </c>
      <c r="F247" s="10" t="s">
        <v>979</v>
      </c>
      <c r="G247" s="34" t="s">
        <v>17</v>
      </c>
    </row>
    <row r="248" spans="1:7" ht="71.25">
      <c r="A248" s="10">
        <v>244</v>
      </c>
      <c r="B248" s="10" t="s">
        <v>33</v>
      </c>
      <c r="C248" s="10" t="s">
        <v>980</v>
      </c>
      <c r="D248" s="10" t="s">
        <v>981</v>
      </c>
      <c r="E248" s="10" t="s">
        <v>982</v>
      </c>
      <c r="F248" s="10" t="s">
        <v>983</v>
      </c>
      <c r="G248" s="34" t="s">
        <v>17</v>
      </c>
    </row>
    <row r="249" spans="1:7" ht="71.25">
      <c r="A249" s="10">
        <v>245</v>
      </c>
      <c r="B249" s="10" t="s">
        <v>33</v>
      </c>
      <c r="C249" s="10" t="s">
        <v>969</v>
      </c>
      <c r="D249" s="10" t="s">
        <v>984</v>
      </c>
      <c r="E249" s="10" t="s">
        <v>985</v>
      </c>
      <c r="F249" s="10" t="s">
        <v>986</v>
      </c>
      <c r="G249" s="34" t="s">
        <v>17</v>
      </c>
    </row>
    <row r="250" spans="1:7" ht="85.5">
      <c r="A250" s="10">
        <v>246</v>
      </c>
      <c r="B250" s="10" t="s">
        <v>33</v>
      </c>
      <c r="C250" s="10" t="s">
        <v>987</v>
      </c>
      <c r="D250" s="10" t="s">
        <v>988</v>
      </c>
      <c r="E250" s="10" t="s">
        <v>989</v>
      </c>
      <c r="F250" s="10" t="s">
        <v>990</v>
      </c>
      <c r="G250" s="34" t="s">
        <v>17</v>
      </c>
    </row>
    <row r="251" spans="1:7" ht="57">
      <c r="A251" s="10">
        <v>247</v>
      </c>
      <c r="B251" s="10" t="s">
        <v>33</v>
      </c>
      <c r="C251" s="10" t="s">
        <v>991</v>
      </c>
      <c r="D251" s="10" t="s">
        <v>992</v>
      </c>
      <c r="E251" s="10" t="s">
        <v>993</v>
      </c>
      <c r="F251" s="10" t="s">
        <v>994</v>
      </c>
      <c r="G251" s="34" t="s">
        <v>17</v>
      </c>
    </row>
    <row r="252" spans="1:7" ht="42.75">
      <c r="A252" s="10">
        <v>248</v>
      </c>
      <c r="B252" s="10" t="s">
        <v>33</v>
      </c>
      <c r="C252" s="10" t="s">
        <v>122</v>
      </c>
      <c r="D252" s="10" t="s">
        <v>995</v>
      </c>
      <c r="E252" s="10" t="s">
        <v>996</v>
      </c>
      <c r="F252" s="10" t="s">
        <v>997</v>
      </c>
      <c r="G252" s="34" t="s">
        <v>17</v>
      </c>
    </row>
    <row r="253" spans="1:7" ht="57">
      <c r="A253" s="10">
        <v>249</v>
      </c>
      <c r="B253" s="10" t="s">
        <v>33</v>
      </c>
      <c r="C253" s="10" t="s">
        <v>119</v>
      </c>
      <c r="D253" s="10" t="s">
        <v>998</v>
      </c>
      <c r="E253" s="10" t="s">
        <v>999</v>
      </c>
      <c r="F253" s="10" t="s">
        <v>1000</v>
      </c>
      <c r="G253" s="34" t="s">
        <v>17</v>
      </c>
    </row>
    <row r="254" spans="1:7" ht="57">
      <c r="A254" s="10">
        <v>250</v>
      </c>
      <c r="B254" s="10" t="s">
        <v>33</v>
      </c>
      <c r="C254" s="10" t="s">
        <v>119</v>
      </c>
      <c r="D254" s="10" t="s">
        <v>1001</v>
      </c>
      <c r="E254" s="10" t="s">
        <v>1002</v>
      </c>
      <c r="F254" s="10" t="s">
        <v>1003</v>
      </c>
      <c r="G254" s="34" t="s">
        <v>17</v>
      </c>
    </row>
    <row r="255" spans="1:7" ht="57">
      <c r="A255" s="10">
        <v>251</v>
      </c>
      <c r="B255" s="10" t="s">
        <v>33</v>
      </c>
      <c r="C255" s="10" t="s">
        <v>119</v>
      </c>
      <c r="D255" s="10" t="s">
        <v>1004</v>
      </c>
      <c r="E255" s="10" t="s">
        <v>1005</v>
      </c>
      <c r="F255" s="10" t="s">
        <v>1006</v>
      </c>
      <c r="G255" s="34" t="s">
        <v>17</v>
      </c>
    </row>
    <row r="256" spans="1:7" ht="57">
      <c r="A256" s="10">
        <v>252</v>
      </c>
      <c r="B256" s="10" t="s">
        <v>33</v>
      </c>
      <c r="C256" s="10" t="s">
        <v>170</v>
      </c>
      <c r="D256" s="10" t="s">
        <v>1007</v>
      </c>
      <c r="E256" s="10" t="s">
        <v>1008</v>
      </c>
      <c r="F256" s="10" t="s">
        <v>1009</v>
      </c>
      <c r="G256" s="34" t="s">
        <v>17</v>
      </c>
    </row>
    <row r="257" spans="1:7" ht="42.75">
      <c r="A257" s="10">
        <v>253</v>
      </c>
      <c r="B257" s="10" t="s">
        <v>33</v>
      </c>
      <c r="C257" s="10" t="s">
        <v>1010</v>
      </c>
      <c r="D257" s="10" t="s">
        <v>1011</v>
      </c>
      <c r="E257" s="10" t="s">
        <v>1012</v>
      </c>
      <c r="F257" s="10" t="s">
        <v>1013</v>
      </c>
      <c r="G257" s="34" t="s">
        <v>17</v>
      </c>
    </row>
    <row r="258" spans="1:7" ht="85.5">
      <c r="A258" s="10">
        <v>254</v>
      </c>
      <c r="B258" s="10" t="s">
        <v>33</v>
      </c>
      <c r="C258" s="10" t="s">
        <v>125</v>
      </c>
      <c r="D258" s="10" t="s">
        <v>1014</v>
      </c>
      <c r="E258" s="10" t="s">
        <v>126</v>
      </c>
      <c r="F258" s="10" t="s">
        <v>127</v>
      </c>
      <c r="G258" s="38" t="s">
        <v>20</v>
      </c>
    </row>
    <row r="259" spans="1:7" ht="99.75">
      <c r="A259" s="10">
        <v>255</v>
      </c>
      <c r="B259" s="10" t="s">
        <v>33</v>
      </c>
      <c r="C259" s="10" t="s">
        <v>128</v>
      </c>
      <c r="D259" s="10" t="s">
        <v>1015</v>
      </c>
      <c r="E259" s="10" t="s">
        <v>129</v>
      </c>
      <c r="F259" s="10" t="s">
        <v>130</v>
      </c>
      <c r="G259" s="38" t="s">
        <v>20</v>
      </c>
    </row>
    <row r="260" spans="1:7" ht="71.25">
      <c r="A260" s="10">
        <v>256</v>
      </c>
      <c r="B260" s="10" t="s">
        <v>33</v>
      </c>
      <c r="C260" s="10" t="s">
        <v>222</v>
      </c>
      <c r="D260" s="10" t="s">
        <v>1016</v>
      </c>
      <c r="E260" s="10" t="s">
        <v>223</v>
      </c>
      <c r="F260" s="10" t="s">
        <v>224</v>
      </c>
      <c r="G260" s="35" t="s">
        <v>21</v>
      </c>
    </row>
    <row r="261" spans="1:7" ht="57">
      <c r="A261" s="10">
        <v>257</v>
      </c>
      <c r="B261" s="10" t="s">
        <v>34</v>
      </c>
      <c r="C261" s="10" t="s">
        <v>1017</v>
      </c>
      <c r="D261" s="10" t="s">
        <v>1018</v>
      </c>
      <c r="E261" s="10" t="s">
        <v>1019</v>
      </c>
      <c r="F261" s="10" t="s">
        <v>1020</v>
      </c>
      <c r="G261" s="34" t="s">
        <v>17</v>
      </c>
    </row>
    <row r="262" spans="1:7" ht="57">
      <c r="A262" s="10">
        <v>258</v>
      </c>
      <c r="B262" s="10" t="s">
        <v>34</v>
      </c>
      <c r="C262" s="10" t="s">
        <v>1021</v>
      </c>
      <c r="D262" s="10" t="s">
        <v>1022</v>
      </c>
      <c r="E262" s="10" t="s">
        <v>1023</v>
      </c>
      <c r="F262" s="10" t="s">
        <v>1024</v>
      </c>
      <c r="G262" s="34" t="s">
        <v>17</v>
      </c>
    </row>
    <row r="263" spans="1:7" ht="57">
      <c r="A263" s="10">
        <v>259</v>
      </c>
      <c r="B263" s="10" t="s">
        <v>34</v>
      </c>
      <c r="C263" s="10" t="s">
        <v>225</v>
      </c>
      <c r="D263" s="10" t="s">
        <v>1025</v>
      </c>
      <c r="E263" s="10" t="s">
        <v>1026</v>
      </c>
      <c r="F263" s="10" t="s">
        <v>1027</v>
      </c>
      <c r="G263" s="34" t="s">
        <v>17</v>
      </c>
    </row>
    <row r="264" spans="1:7" ht="57">
      <c r="A264" s="10">
        <v>260</v>
      </c>
      <c r="B264" s="10" t="s">
        <v>34</v>
      </c>
      <c r="C264" s="10" t="s">
        <v>1028</v>
      </c>
      <c r="D264" s="10" t="s">
        <v>1029</v>
      </c>
      <c r="E264" s="10" t="s">
        <v>1030</v>
      </c>
      <c r="F264" s="10" t="s">
        <v>1031</v>
      </c>
      <c r="G264" s="34" t="s">
        <v>17</v>
      </c>
    </row>
    <row r="265" spans="1:7" ht="42.75">
      <c r="A265" s="10">
        <v>261</v>
      </c>
      <c r="B265" s="10" t="s">
        <v>34</v>
      </c>
      <c r="C265" s="10" t="s">
        <v>1032</v>
      </c>
      <c r="D265" s="10" t="s">
        <v>1033</v>
      </c>
      <c r="E265" s="10" t="s">
        <v>1034</v>
      </c>
      <c r="F265" s="10" t="s">
        <v>1035</v>
      </c>
      <c r="G265" s="34" t="s">
        <v>17</v>
      </c>
    </row>
    <row r="266" spans="1:7" ht="42.75">
      <c r="A266" s="10">
        <v>262</v>
      </c>
      <c r="B266" s="10" t="s">
        <v>34</v>
      </c>
      <c r="C266" s="10" t="s">
        <v>1036</v>
      </c>
      <c r="D266" s="10" t="s">
        <v>1037</v>
      </c>
      <c r="E266" s="10" t="s">
        <v>1038</v>
      </c>
      <c r="F266" s="10" t="s">
        <v>1039</v>
      </c>
      <c r="G266" s="34" t="s">
        <v>17</v>
      </c>
    </row>
    <row r="267" spans="1:7" ht="42.75">
      <c r="A267" s="10">
        <v>263</v>
      </c>
      <c r="B267" s="10" t="s">
        <v>34</v>
      </c>
      <c r="C267" s="10" t="s">
        <v>1040</v>
      </c>
      <c r="D267" s="10" t="s">
        <v>1041</v>
      </c>
      <c r="E267" s="10" t="s">
        <v>1042</v>
      </c>
      <c r="F267" s="10" t="s">
        <v>1043</v>
      </c>
      <c r="G267" s="34" t="s">
        <v>17</v>
      </c>
    </row>
    <row r="268" spans="1:7" ht="71.25">
      <c r="A268" s="10">
        <v>264</v>
      </c>
      <c r="B268" s="10" t="s">
        <v>34</v>
      </c>
      <c r="C268" s="10" t="s">
        <v>1044</v>
      </c>
      <c r="D268" s="10" t="s">
        <v>1045</v>
      </c>
      <c r="E268" s="10" t="s">
        <v>1046</v>
      </c>
      <c r="F268" s="10" t="s">
        <v>1047</v>
      </c>
      <c r="G268" s="34" t="s">
        <v>17</v>
      </c>
    </row>
    <row r="269" spans="1:7" ht="57">
      <c r="A269" s="10">
        <v>265</v>
      </c>
      <c r="B269" s="10" t="s">
        <v>34</v>
      </c>
      <c r="C269" s="10" t="s">
        <v>1048</v>
      </c>
      <c r="D269" s="10" t="s">
        <v>1049</v>
      </c>
      <c r="E269" s="10" t="s">
        <v>1050</v>
      </c>
      <c r="F269" s="10" t="s">
        <v>1051</v>
      </c>
      <c r="G269" s="34" t="s">
        <v>17</v>
      </c>
    </row>
    <row r="270" spans="1:7" ht="57">
      <c r="A270" s="10">
        <v>266</v>
      </c>
      <c r="B270" s="10" t="s">
        <v>34</v>
      </c>
      <c r="C270" s="10" t="s">
        <v>1052</v>
      </c>
      <c r="D270" s="10" t="s">
        <v>1053</v>
      </c>
      <c r="E270" s="10" t="s">
        <v>1054</v>
      </c>
      <c r="F270" s="10" t="s">
        <v>1055</v>
      </c>
      <c r="G270" s="34" t="s">
        <v>17</v>
      </c>
    </row>
    <row r="271" spans="1:7" ht="42.75">
      <c r="A271" s="10">
        <v>267</v>
      </c>
      <c r="B271" s="10" t="s">
        <v>34</v>
      </c>
      <c r="C271" s="10" t="s">
        <v>1056</v>
      </c>
      <c r="D271" s="10" t="s">
        <v>1057</v>
      </c>
      <c r="E271" s="10" t="s">
        <v>1058</v>
      </c>
      <c r="F271" s="10" t="s">
        <v>1059</v>
      </c>
      <c r="G271" s="34" t="s">
        <v>17</v>
      </c>
    </row>
    <row r="272" spans="1:7" ht="57">
      <c r="A272" s="10">
        <v>268</v>
      </c>
      <c r="B272" s="10" t="s">
        <v>34</v>
      </c>
      <c r="C272" s="10" t="s">
        <v>1060</v>
      </c>
      <c r="D272" s="10" t="s">
        <v>1061</v>
      </c>
      <c r="E272" s="10" t="s">
        <v>1062</v>
      </c>
      <c r="F272" s="10" t="s">
        <v>1063</v>
      </c>
      <c r="G272" s="34" t="s">
        <v>17</v>
      </c>
    </row>
    <row r="273" spans="1:7" ht="42.75">
      <c r="A273" s="10">
        <v>269</v>
      </c>
      <c r="B273" s="10" t="s">
        <v>34</v>
      </c>
      <c r="C273" s="10" t="s">
        <v>1040</v>
      </c>
      <c r="D273" s="10" t="s">
        <v>1041</v>
      </c>
      <c r="E273" s="10" t="s">
        <v>1064</v>
      </c>
      <c r="F273" s="10" t="s">
        <v>1065</v>
      </c>
      <c r="G273" s="34" t="s">
        <v>17</v>
      </c>
    </row>
    <row r="274" spans="1:7" ht="57">
      <c r="A274" s="10">
        <v>270</v>
      </c>
      <c r="B274" s="10" t="s">
        <v>34</v>
      </c>
      <c r="C274" s="10" t="s">
        <v>225</v>
      </c>
      <c r="D274" s="10" t="s">
        <v>1025</v>
      </c>
      <c r="E274" s="10" t="s">
        <v>226</v>
      </c>
      <c r="F274" s="10" t="s">
        <v>227</v>
      </c>
      <c r="G274" s="35" t="s">
        <v>21</v>
      </c>
    </row>
    <row r="275" spans="1:7" ht="42.75">
      <c r="A275" s="10">
        <v>271</v>
      </c>
      <c r="B275" s="10" t="s">
        <v>34</v>
      </c>
      <c r="C275" s="10" t="s">
        <v>1066</v>
      </c>
      <c r="D275" s="10" t="s">
        <v>1067</v>
      </c>
      <c r="E275" s="10" t="s">
        <v>1068</v>
      </c>
      <c r="F275" s="10" t="s">
        <v>1069</v>
      </c>
      <c r="G275" s="34" t="s">
        <v>17</v>
      </c>
    </row>
    <row r="276" spans="1:7" ht="71.25">
      <c r="A276" s="10">
        <v>272</v>
      </c>
      <c r="B276" s="10" t="s">
        <v>34</v>
      </c>
      <c r="C276" s="10" t="s">
        <v>131</v>
      </c>
      <c r="D276" s="10" t="s">
        <v>1070</v>
      </c>
      <c r="E276" s="10" t="s">
        <v>132</v>
      </c>
      <c r="F276" s="10" t="s">
        <v>133</v>
      </c>
      <c r="G276" s="36" t="s">
        <v>19</v>
      </c>
    </row>
    <row r="277" spans="1:7" ht="42.75">
      <c r="A277" s="10">
        <v>273</v>
      </c>
      <c r="B277" s="10" t="s">
        <v>34</v>
      </c>
      <c r="C277" s="10" t="s">
        <v>1071</v>
      </c>
      <c r="D277" s="10" t="s">
        <v>1072</v>
      </c>
      <c r="E277" s="10" t="s">
        <v>1073</v>
      </c>
      <c r="F277" s="10" t="s">
        <v>1074</v>
      </c>
      <c r="G277" s="34" t="s">
        <v>17</v>
      </c>
    </row>
    <row r="278" spans="1:7" ht="57">
      <c r="A278" s="10">
        <v>274</v>
      </c>
      <c r="B278" s="10" t="s">
        <v>34</v>
      </c>
      <c r="C278" s="10" t="s">
        <v>1075</v>
      </c>
      <c r="D278" s="10" t="s">
        <v>1076</v>
      </c>
      <c r="E278" s="10" t="s">
        <v>1077</v>
      </c>
      <c r="F278" s="10" t="s">
        <v>1078</v>
      </c>
      <c r="G278" s="34" t="s">
        <v>17</v>
      </c>
    </row>
    <row r="279" spans="1:7" ht="42.75">
      <c r="A279" s="10">
        <v>275</v>
      </c>
      <c r="B279" s="10" t="s">
        <v>34</v>
      </c>
      <c r="C279" s="10" t="s">
        <v>1079</v>
      </c>
      <c r="D279" s="10" t="s">
        <v>1080</v>
      </c>
      <c r="E279" s="10" t="s">
        <v>1081</v>
      </c>
      <c r="F279" s="10" t="s">
        <v>1082</v>
      </c>
      <c r="G279" s="34" t="s">
        <v>17</v>
      </c>
    </row>
    <row r="280" spans="1:7" ht="42.75">
      <c r="A280" s="10">
        <v>276</v>
      </c>
      <c r="B280" s="10" t="s">
        <v>34</v>
      </c>
      <c r="C280" s="10" t="s">
        <v>1083</v>
      </c>
      <c r="D280" s="10" t="s">
        <v>1084</v>
      </c>
      <c r="E280" s="10" t="s">
        <v>1085</v>
      </c>
      <c r="F280" s="10" t="s">
        <v>1086</v>
      </c>
      <c r="G280" s="34" t="s">
        <v>17</v>
      </c>
    </row>
    <row r="281" spans="1:7" ht="57">
      <c r="A281" s="10">
        <v>277</v>
      </c>
      <c r="B281" s="10" t="s">
        <v>34</v>
      </c>
      <c r="C281" s="10" t="s">
        <v>1087</v>
      </c>
      <c r="D281" s="10" t="s">
        <v>1088</v>
      </c>
      <c r="E281" s="10" t="s">
        <v>1089</v>
      </c>
      <c r="F281" s="10" t="s">
        <v>1090</v>
      </c>
      <c r="G281" s="34" t="s">
        <v>17</v>
      </c>
    </row>
    <row r="282" spans="1:7" ht="57">
      <c r="A282" s="10">
        <v>278</v>
      </c>
      <c r="B282" s="10" t="s">
        <v>34</v>
      </c>
      <c r="C282" s="10" t="s">
        <v>1087</v>
      </c>
      <c r="D282" s="10" t="s">
        <v>1088</v>
      </c>
      <c r="E282" s="10" t="s">
        <v>1091</v>
      </c>
      <c r="F282" s="10" t="s">
        <v>1092</v>
      </c>
      <c r="G282" s="34" t="s">
        <v>17</v>
      </c>
    </row>
    <row r="283" spans="1:7" ht="42.75">
      <c r="A283" s="10">
        <v>279</v>
      </c>
      <c r="B283" s="10" t="s">
        <v>34</v>
      </c>
      <c r="C283" s="10" t="s">
        <v>1083</v>
      </c>
      <c r="D283" s="10" t="s">
        <v>1084</v>
      </c>
      <c r="E283" s="10" t="s">
        <v>1093</v>
      </c>
      <c r="F283" s="10" t="s">
        <v>1094</v>
      </c>
      <c r="G283" s="34" t="s">
        <v>17</v>
      </c>
    </row>
    <row r="284" spans="1:7" ht="42.75">
      <c r="A284" s="10">
        <v>280</v>
      </c>
      <c r="B284" s="10" t="s">
        <v>34</v>
      </c>
      <c r="C284" s="10" t="s">
        <v>1083</v>
      </c>
      <c r="D284" s="10" t="s">
        <v>1084</v>
      </c>
      <c r="E284" s="10" t="s">
        <v>1095</v>
      </c>
      <c r="F284" s="10" t="s">
        <v>1096</v>
      </c>
      <c r="G284" s="34" t="s">
        <v>17</v>
      </c>
    </row>
    <row r="285" spans="1:7" ht="71.25">
      <c r="A285" s="10">
        <v>281</v>
      </c>
      <c r="B285" s="10" t="s">
        <v>34</v>
      </c>
      <c r="C285" s="10" t="s">
        <v>134</v>
      </c>
      <c r="D285" s="10" t="s">
        <v>1097</v>
      </c>
      <c r="E285" s="10" t="s">
        <v>135</v>
      </c>
      <c r="F285" s="10" t="s">
        <v>136</v>
      </c>
      <c r="G285" s="36" t="s">
        <v>19</v>
      </c>
    </row>
    <row r="286" spans="1:7" ht="57">
      <c r="A286" s="10">
        <v>282</v>
      </c>
      <c r="B286" s="10" t="s">
        <v>34</v>
      </c>
      <c r="C286" s="10" t="s">
        <v>1098</v>
      </c>
      <c r="D286" s="10" t="s">
        <v>1099</v>
      </c>
      <c r="E286" s="10" t="s">
        <v>1100</v>
      </c>
      <c r="F286" s="10" t="s">
        <v>1101</v>
      </c>
      <c r="G286" s="34" t="s">
        <v>17</v>
      </c>
    </row>
    <row r="287" spans="1:7" ht="57">
      <c r="A287" s="10">
        <v>283</v>
      </c>
      <c r="B287" s="10" t="s">
        <v>34</v>
      </c>
      <c r="C287" s="10" t="s">
        <v>1087</v>
      </c>
      <c r="D287" s="10" t="s">
        <v>1088</v>
      </c>
      <c r="E287" s="10" t="s">
        <v>1102</v>
      </c>
      <c r="F287" s="10" t="s">
        <v>1103</v>
      </c>
      <c r="G287" s="34" t="s">
        <v>17</v>
      </c>
    </row>
    <row r="288" spans="1:7" ht="57">
      <c r="A288" s="10">
        <v>284</v>
      </c>
      <c r="B288" s="10" t="s">
        <v>34</v>
      </c>
      <c r="C288" s="10" t="s">
        <v>1104</v>
      </c>
      <c r="D288" s="10" t="s">
        <v>1105</v>
      </c>
      <c r="E288" s="10" t="s">
        <v>1106</v>
      </c>
      <c r="F288" s="10" t="s">
        <v>1107</v>
      </c>
      <c r="G288" s="34" t="s">
        <v>17</v>
      </c>
    </row>
    <row r="289" spans="1:7" ht="71.25">
      <c r="A289" s="10">
        <v>285</v>
      </c>
      <c r="B289" s="10" t="s">
        <v>34</v>
      </c>
      <c r="C289" s="10" t="s">
        <v>1108</v>
      </c>
      <c r="D289" s="10" t="s">
        <v>1109</v>
      </c>
      <c r="E289" s="10" t="s">
        <v>1110</v>
      </c>
      <c r="F289" s="10" t="s">
        <v>1111</v>
      </c>
      <c r="G289" s="34" t="s">
        <v>17</v>
      </c>
    </row>
    <row r="290" spans="1:7" ht="42.75">
      <c r="A290" s="10">
        <v>286</v>
      </c>
      <c r="B290" s="10" t="s">
        <v>34</v>
      </c>
      <c r="C290" s="10" t="s">
        <v>1112</v>
      </c>
      <c r="D290" s="10" t="s">
        <v>1113</v>
      </c>
      <c r="E290" s="10" t="s">
        <v>1114</v>
      </c>
      <c r="F290" s="10" t="s">
        <v>1115</v>
      </c>
      <c r="G290" s="34" t="s">
        <v>17</v>
      </c>
    </row>
    <row r="291" spans="1:7" ht="57">
      <c r="A291" s="10">
        <v>287</v>
      </c>
      <c r="B291" s="10" t="s">
        <v>34</v>
      </c>
      <c r="C291" s="10" t="s">
        <v>1116</v>
      </c>
      <c r="D291" s="10" t="s">
        <v>1117</v>
      </c>
      <c r="E291" s="10" t="s">
        <v>1118</v>
      </c>
      <c r="F291" s="10" t="s">
        <v>1119</v>
      </c>
      <c r="G291" s="34" t="s">
        <v>17</v>
      </c>
    </row>
    <row r="292" spans="1:7" ht="57">
      <c r="A292" s="10">
        <v>288</v>
      </c>
      <c r="B292" s="10" t="s">
        <v>34</v>
      </c>
      <c r="C292" s="10" t="s">
        <v>137</v>
      </c>
      <c r="D292" s="10" t="s">
        <v>1120</v>
      </c>
      <c r="E292" s="10" t="s">
        <v>138</v>
      </c>
      <c r="F292" s="10" t="s">
        <v>139</v>
      </c>
      <c r="G292" s="38" t="s">
        <v>20</v>
      </c>
    </row>
    <row r="293" spans="1:7" ht="42.75">
      <c r="A293" s="10">
        <v>289</v>
      </c>
      <c r="B293" s="10" t="s">
        <v>34</v>
      </c>
      <c r="C293" s="10" t="s">
        <v>1112</v>
      </c>
      <c r="D293" s="10" t="s">
        <v>1113</v>
      </c>
      <c r="E293" s="10" t="s">
        <v>1121</v>
      </c>
      <c r="F293" s="10" t="s">
        <v>1122</v>
      </c>
      <c r="G293" s="34" t="s">
        <v>17</v>
      </c>
    </row>
    <row r="294" spans="1:7" ht="57">
      <c r="A294" s="10">
        <v>290</v>
      </c>
      <c r="B294" s="10" t="s">
        <v>34</v>
      </c>
      <c r="C294" s="10" t="s">
        <v>1123</v>
      </c>
      <c r="D294" s="10" t="s">
        <v>1124</v>
      </c>
      <c r="E294" s="10" t="s">
        <v>1125</v>
      </c>
      <c r="F294" s="10" t="s">
        <v>1126</v>
      </c>
      <c r="G294" s="34" t="s">
        <v>17</v>
      </c>
    </row>
    <row r="295" spans="1:7" ht="85.5">
      <c r="A295" s="10">
        <v>291</v>
      </c>
      <c r="B295" s="10" t="s">
        <v>34</v>
      </c>
      <c r="C295" s="10" t="s">
        <v>1127</v>
      </c>
      <c r="D295" s="10" t="s">
        <v>1128</v>
      </c>
      <c r="E295" s="10" t="s">
        <v>1129</v>
      </c>
      <c r="F295" s="10" t="s">
        <v>1130</v>
      </c>
      <c r="G295" s="34" t="s">
        <v>17</v>
      </c>
    </row>
    <row r="296" spans="1:7" ht="85.5">
      <c r="A296" s="10">
        <v>292</v>
      </c>
      <c r="B296" s="10" t="s">
        <v>34</v>
      </c>
      <c r="C296" s="10" t="s">
        <v>1131</v>
      </c>
      <c r="D296" s="10" t="s">
        <v>1132</v>
      </c>
      <c r="E296" s="10" t="s">
        <v>1133</v>
      </c>
      <c r="F296" s="10" t="s">
        <v>1134</v>
      </c>
      <c r="G296" s="34" t="s">
        <v>17</v>
      </c>
    </row>
    <row r="297" spans="1:7" ht="71.25">
      <c r="A297" s="10">
        <v>293</v>
      </c>
      <c r="B297" s="10" t="s">
        <v>34</v>
      </c>
      <c r="C297" s="10" t="s">
        <v>1135</v>
      </c>
      <c r="D297" s="10" t="s">
        <v>1136</v>
      </c>
      <c r="E297" s="10" t="s">
        <v>1137</v>
      </c>
      <c r="F297" s="10" t="s">
        <v>1138</v>
      </c>
      <c r="G297" s="34" t="s">
        <v>17</v>
      </c>
    </row>
    <row r="298" spans="1:7" ht="71.25">
      <c r="A298" s="10">
        <v>294</v>
      </c>
      <c r="B298" s="10" t="s">
        <v>34</v>
      </c>
      <c r="C298" s="10" t="s">
        <v>1135</v>
      </c>
      <c r="D298" s="10" t="s">
        <v>1136</v>
      </c>
      <c r="E298" s="10" t="s">
        <v>1139</v>
      </c>
      <c r="F298" s="10" t="s">
        <v>1140</v>
      </c>
      <c r="G298" s="34" t="s">
        <v>17</v>
      </c>
    </row>
    <row r="299" spans="1:7" ht="71.25">
      <c r="A299" s="10">
        <v>295</v>
      </c>
      <c r="B299" s="10" t="s">
        <v>34</v>
      </c>
      <c r="C299" s="10" t="s">
        <v>1141</v>
      </c>
      <c r="D299" s="10" t="s">
        <v>1142</v>
      </c>
      <c r="E299" s="10" t="s">
        <v>1143</v>
      </c>
      <c r="F299" s="10" t="s">
        <v>1144</v>
      </c>
      <c r="G299" s="34" t="s">
        <v>17</v>
      </c>
    </row>
    <row r="300" spans="1:7" ht="71.25">
      <c r="A300" s="10">
        <v>296</v>
      </c>
      <c r="B300" s="10" t="s">
        <v>34</v>
      </c>
      <c r="C300" s="10" t="s">
        <v>140</v>
      </c>
      <c r="D300" s="10" t="s">
        <v>1145</v>
      </c>
      <c r="E300" s="10" t="s">
        <v>141</v>
      </c>
      <c r="F300" s="10" t="s">
        <v>142</v>
      </c>
      <c r="G300" s="38" t="s">
        <v>20</v>
      </c>
    </row>
    <row r="301" spans="1:7" ht="57">
      <c r="A301" s="10">
        <v>297</v>
      </c>
      <c r="B301" s="10" t="s">
        <v>34</v>
      </c>
      <c r="C301" s="10" t="s">
        <v>143</v>
      </c>
      <c r="D301" s="10" t="s">
        <v>1146</v>
      </c>
      <c r="E301" s="10" t="s">
        <v>144</v>
      </c>
      <c r="F301" s="10" t="s">
        <v>145</v>
      </c>
      <c r="G301" s="38" t="s">
        <v>20</v>
      </c>
    </row>
    <row r="302" spans="1:7" ht="85.5">
      <c r="A302" s="10">
        <v>298</v>
      </c>
      <c r="B302" s="10" t="s">
        <v>34</v>
      </c>
      <c r="C302" s="10" t="s">
        <v>1147</v>
      </c>
      <c r="D302" s="10" t="s">
        <v>1148</v>
      </c>
      <c r="E302" s="10" t="s">
        <v>1149</v>
      </c>
      <c r="F302" s="10" t="s">
        <v>1150</v>
      </c>
      <c r="G302" s="34" t="s">
        <v>17</v>
      </c>
    </row>
    <row r="303" spans="1:7" ht="71.25">
      <c r="A303" s="10">
        <v>299</v>
      </c>
      <c r="B303" s="10" t="s">
        <v>34</v>
      </c>
      <c r="C303" s="10" t="s">
        <v>228</v>
      </c>
      <c r="D303" s="10" t="s">
        <v>1151</v>
      </c>
      <c r="E303" s="10" t="s">
        <v>229</v>
      </c>
      <c r="F303" s="10" t="s">
        <v>230</v>
      </c>
      <c r="G303" s="35" t="s">
        <v>21</v>
      </c>
    </row>
    <row r="304" spans="1:7" ht="99.75">
      <c r="A304" s="10">
        <v>300</v>
      </c>
      <c r="B304" s="10" t="s">
        <v>35</v>
      </c>
      <c r="C304" s="10" t="s">
        <v>1152</v>
      </c>
      <c r="D304" s="10" t="s">
        <v>1153</v>
      </c>
      <c r="E304" s="10" t="s">
        <v>1154</v>
      </c>
      <c r="F304" s="10" t="s">
        <v>1155</v>
      </c>
      <c r="G304" s="34" t="s">
        <v>17</v>
      </c>
    </row>
    <row r="305" spans="1:7" ht="57">
      <c r="A305" s="10">
        <v>301</v>
      </c>
      <c r="B305" s="10" t="s">
        <v>35</v>
      </c>
      <c r="C305" s="10" t="s">
        <v>1156</v>
      </c>
      <c r="D305" s="10" t="s">
        <v>1157</v>
      </c>
      <c r="E305" s="10" t="s">
        <v>1158</v>
      </c>
      <c r="F305" s="10" t="s">
        <v>1159</v>
      </c>
      <c r="G305" s="34" t="s">
        <v>17</v>
      </c>
    </row>
    <row r="306" spans="1:7" ht="99.75">
      <c r="A306" s="10">
        <v>302</v>
      </c>
      <c r="B306" s="10" t="s">
        <v>35</v>
      </c>
      <c r="C306" s="10" t="s">
        <v>231</v>
      </c>
      <c r="D306" s="10" t="s">
        <v>1160</v>
      </c>
      <c r="E306" s="10" t="s">
        <v>232</v>
      </c>
      <c r="F306" s="10" t="s">
        <v>233</v>
      </c>
      <c r="G306" s="35" t="s">
        <v>21</v>
      </c>
    </row>
    <row r="307" spans="1:7" ht="99.75">
      <c r="A307" s="10">
        <v>303</v>
      </c>
      <c r="B307" s="10" t="s">
        <v>35</v>
      </c>
      <c r="C307" s="10" t="s">
        <v>128</v>
      </c>
      <c r="D307" s="10" t="s">
        <v>1161</v>
      </c>
      <c r="E307" s="10" t="s">
        <v>1162</v>
      </c>
      <c r="F307" s="10" t="s">
        <v>1163</v>
      </c>
      <c r="G307" s="34" t="s">
        <v>17</v>
      </c>
    </row>
    <row r="308" spans="1:7" ht="85.5">
      <c r="A308" s="10">
        <v>304</v>
      </c>
      <c r="B308" s="10" t="s">
        <v>35</v>
      </c>
      <c r="C308" s="10" t="s">
        <v>146</v>
      </c>
      <c r="D308" s="10" t="s">
        <v>1164</v>
      </c>
      <c r="E308" s="10" t="s">
        <v>147</v>
      </c>
      <c r="F308" s="10" t="s">
        <v>148</v>
      </c>
      <c r="G308" s="36" t="s">
        <v>19</v>
      </c>
    </row>
    <row r="309" spans="1:7" ht="85.5">
      <c r="A309" s="10">
        <v>305</v>
      </c>
      <c r="B309" s="10" t="s">
        <v>35</v>
      </c>
      <c r="C309" s="10" t="s">
        <v>150</v>
      </c>
      <c r="D309" s="10" t="s">
        <v>1165</v>
      </c>
      <c r="E309" s="10" t="s">
        <v>151</v>
      </c>
      <c r="F309" s="10" t="s">
        <v>152</v>
      </c>
      <c r="G309" s="38" t="s">
        <v>20</v>
      </c>
    </row>
    <row r="310" spans="1:7" ht="57">
      <c r="A310" s="10">
        <v>306</v>
      </c>
      <c r="B310" s="10" t="s">
        <v>35</v>
      </c>
      <c r="C310" s="10" t="s">
        <v>1166</v>
      </c>
      <c r="D310" s="10" t="s">
        <v>1167</v>
      </c>
      <c r="E310" s="10" t="s">
        <v>1168</v>
      </c>
      <c r="F310" s="10" t="s">
        <v>1169</v>
      </c>
      <c r="G310" s="34" t="s">
        <v>17</v>
      </c>
    </row>
    <row r="311" spans="1:7" ht="85.5">
      <c r="A311" s="10">
        <v>307</v>
      </c>
      <c r="B311" s="10" t="s">
        <v>35</v>
      </c>
      <c r="C311" s="10" t="s">
        <v>1170</v>
      </c>
      <c r="D311" s="10" t="s">
        <v>1171</v>
      </c>
      <c r="E311" s="10" t="s">
        <v>1172</v>
      </c>
      <c r="F311" s="10" t="s">
        <v>1173</v>
      </c>
      <c r="G311" s="34" t="s">
        <v>17</v>
      </c>
    </row>
    <row r="312" spans="1:7" ht="57">
      <c r="A312" s="10">
        <v>308</v>
      </c>
      <c r="B312" s="10" t="s">
        <v>35</v>
      </c>
      <c r="C312" s="10" t="s">
        <v>1174</v>
      </c>
      <c r="D312" s="10" t="s">
        <v>1175</v>
      </c>
      <c r="E312" s="10" t="s">
        <v>1176</v>
      </c>
      <c r="F312" s="10" t="s">
        <v>1177</v>
      </c>
      <c r="G312" s="34" t="s">
        <v>17</v>
      </c>
    </row>
    <row r="313" spans="1:7" ht="71.25">
      <c r="A313" s="10">
        <v>309</v>
      </c>
      <c r="B313" s="10" t="s">
        <v>35</v>
      </c>
      <c r="C313" s="10" t="s">
        <v>1178</v>
      </c>
      <c r="D313" s="10" t="s">
        <v>1179</v>
      </c>
      <c r="E313" s="10" t="s">
        <v>1180</v>
      </c>
      <c r="F313" s="10" t="s">
        <v>1181</v>
      </c>
      <c r="G313" s="34" t="s">
        <v>17</v>
      </c>
    </row>
    <row r="314" spans="1:7" ht="57">
      <c r="A314" s="10">
        <v>310</v>
      </c>
      <c r="B314" s="10" t="s">
        <v>35</v>
      </c>
      <c r="C314" s="10" t="s">
        <v>234</v>
      </c>
      <c r="D314" s="10" t="s">
        <v>1182</v>
      </c>
      <c r="E314" s="10" t="s">
        <v>235</v>
      </c>
      <c r="F314" s="10" t="s">
        <v>236</v>
      </c>
      <c r="G314" s="35" t="s">
        <v>21</v>
      </c>
    </row>
    <row r="315" spans="1:7" ht="71.25">
      <c r="A315" s="10">
        <v>311</v>
      </c>
      <c r="B315" s="10" t="s">
        <v>35</v>
      </c>
      <c r="C315" s="10" t="s">
        <v>1183</v>
      </c>
      <c r="D315" s="10" t="s">
        <v>1184</v>
      </c>
      <c r="E315" s="10" t="s">
        <v>1185</v>
      </c>
      <c r="F315" s="10" t="s">
        <v>1186</v>
      </c>
      <c r="G315" s="34" t="s">
        <v>17</v>
      </c>
    </row>
    <row r="316" spans="1:7" ht="57">
      <c r="A316" s="10">
        <v>312</v>
      </c>
      <c r="B316" s="10" t="s">
        <v>35</v>
      </c>
      <c r="C316" s="10" t="s">
        <v>1187</v>
      </c>
      <c r="D316" s="10" t="s">
        <v>1188</v>
      </c>
      <c r="E316" s="10" t="s">
        <v>1189</v>
      </c>
      <c r="F316" s="10" t="s">
        <v>1190</v>
      </c>
      <c r="G316" s="34" t="s">
        <v>17</v>
      </c>
    </row>
    <row r="317" spans="1:7" ht="71.25">
      <c r="A317" s="10">
        <v>313</v>
      </c>
      <c r="B317" s="10" t="s">
        <v>35</v>
      </c>
      <c r="C317" s="10" t="s">
        <v>1191</v>
      </c>
      <c r="D317" s="10" t="s">
        <v>1192</v>
      </c>
      <c r="E317" s="10" t="s">
        <v>1193</v>
      </c>
      <c r="F317" s="10" t="s">
        <v>1194</v>
      </c>
      <c r="G317" s="34" t="s">
        <v>17</v>
      </c>
    </row>
    <row r="318" spans="1:7" ht="71.25">
      <c r="A318" s="10">
        <v>314</v>
      </c>
      <c r="B318" s="10" t="s">
        <v>35</v>
      </c>
      <c r="C318" s="10" t="s">
        <v>237</v>
      </c>
      <c r="D318" s="10" t="s">
        <v>1195</v>
      </c>
      <c r="E318" s="10" t="s">
        <v>238</v>
      </c>
      <c r="F318" s="10" t="s">
        <v>239</v>
      </c>
      <c r="G318" s="35" t="s">
        <v>21</v>
      </c>
    </row>
    <row r="319" spans="1:7" ht="71.25">
      <c r="A319" s="10">
        <v>315</v>
      </c>
      <c r="B319" s="10" t="s">
        <v>35</v>
      </c>
      <c r="C319" s="10" t="s">
        <v>240</v>
      </c>
      <c r="D319" s="10" t="s">
        <v>1196</v>
      </c>
      <c r="E319" s="10" t="s">
        <v>241</v>
      </c>
      <c r="F319" s="10" t="s">
        <v>242</v>
      </c>
      <c r="G319" s="35" t="s">
        <v>21</v>
      </c>
    </row>
    <row r="320" spans="1:7" ht="71.25">
      <c r="A320" s="10">
        <v>316</v>
      </c>
      <c r="B320" s="10" t="s">
        <v>35</v>
      </c>
      <c r="C320" s="10" t="s">
        <v>1166</v>
      </c>
      <c r="D320" s="10" t="s">
        <v>1197</v>
      </c>
      <c r="E320" s="10" t="s">
        <v>1198</v>
      </c>
      <c r="F320" s="10" t="s">
        <v>1199</v>
      </c>
      <c r="G320" s="34" t="s">
        <v>17</v>
      </c>
    </row>
    <row r="321" spans="1:7" ht="42.75">
      <c r="A321" s="10">
        <v>317</v>
      </c>
      <c r="B321" s="10" t="s">
        <v>35</v>
      </c>
      <c r="C321" s="10" t="s">
        <v>1183</v>
      </c>
      <c r="D321" s="10" t="s">
        <v>1200</v>
      </c>
      <c r="E321" s="10" t="s">
        <v>1201</v>
      </c>
      <c r="F321" s="10" t="s">
        <v>1202</v>
      </c>
      <c r="G321" s="34" t="s">
        <v>17</v>
      </c>
    </row>
    <row r="322" spans="1:7" ht="57">
      <c r="A322" s="10">
        <v>318</v>
      </c>
      <c r="B322" s="10" t="s">
        <v>35</v>
      </c>
      <c r="C322" s="10" t="s">
        <v>234</v>
      </c>
      <c r="D322" s="10" t="s">
        <v>1203</v>
      </c>
      <c r="E322" s="10" t="s">
        <v>1204</v>
      </c>
      <c r="F322" s="10" t="s">
        <v>1205</v>
      </c>
      <c r="G322" s="34" t="s">
        <v>17</v>
      </c>
    </row>
    <row r="323" spans="1:7" ht="42.75">
      <c r="A323" s="10">
        <v>319</v>
      </c>
      <c r="B323" s="10" t="s">
        <v>35</v>
      </c>
      <c r="C323" s="10" t="s">
        <v>234</v>
      </c>
      <c r="D323" s="10" t="s">
        <v>1206</v>
      </c>
      <c r="E323" s="10" t="s">
        <v>1207</v>
      </c>
      <c r="F323" s="10" t="s">
        <v>1208</v>
      </c>
      <c r="G323" s="34" t="s">
        <v>17</v>
      </c>
    </row>
    <row r="324" spans="1:7" ht="42.75">
      <c r="A324" s="10">
        <v>320</v>
      </c>
      <c r="B324" s="10" t="s">
        <v>35</v>
      </c>
      <c r="C324" s="10" t="s">
        <v>1209</v>
      </c>
      <c r="D324" s="10" t="s">
        <v>1210</v>
      </c>
      <c r="E324" s="10" t="s">
        <v>1211</v>
      </c>
      <c r="F324" s="10" t="s">
        <v>1212</v>
      </c>
      <c r="G324" s="34" t="s">
        <v>17</v>
      </c>
    </row>
    <row r="325" spans="1:7" ht="71.25">
      <c r="A325" s="10">
        <v>321</v>
      </c>
      <c r="B325" s="10" t="s">
        <v>35</v>
      </c>
      <c r="C325" s="10" t="s">
        <v>249</v>
      </c>
      <c r="D325" s="10" t="s">
        <v>1213</v>
      </c>
      <c r="E325" s="10" t="s">
        <v>1214</v>
      </c>
      <c r="F325" s="10" t="s">
        <v>1215</v>
      </c>
      <c r="G325" s="34" t="s">
        <v>17</v>
      </c>
    </row>
    <row r="326" spans="1:7" ht="71.25">
      <c r="A326" s="10">
        <v>322</v>
      </c>
      <c r="B326" s="10" t="s">
        <v>35</v>
      </c>
      <c r="C326" s="10" t="s">
        <v>243</v>
      </c>
      <c r="D326" s="10" t="s">
        <v>1216</v>
      </c>
      <c r="E326" s="10" t="s">
        <v>244</v>
      </c>
      <c r="F326" s="10" t="s">
        <v>245</v>
      </c>
      <c r="G326" s="35" t="s">
        <v>21</v>
      </c>
    </row>
    <row r="327" spans="1:7" ht="57">
      <c r="A327" s="10">
        <v>323</v>
      </c>
      <c r="B327" s="10" t="s">
        <v>35</v>
      </c>
      <c r="C327" s="10" t="s">
        <v>246</v>
      </c>
      <c r="D327" s="10" t="s">
        <v>1217</v>
      </c>
      <c r="E327" s="10" t="s">
        <v>247</v>
      </c>
      <c r="F327" s="10" t="s">
        <v>248</v>
      </c>
      <c r="G327" s="35" t="s">
        <v>21</v>
      </c>
    </row>
    <row r="328" spans="1:7" ht="120" customHeight="1">
      <c r="A328" s="10">
        <v>324</v>
      </c>
      <c r="B328" s="10" t="s">
        <v>35</v>
      </c>
      <c r="C328" s="10" t="s">
        <v>1218</v>
      </c>
      <c r="D328" s="10" t="s">
        <v>1219</v>
      </c>
      <c r="E328" s="10" t="s">
        <v>1220</v>
      </c>
      <c r="F328" s="10" t="s">
        <v>1221</v>
      </c>
      <c r="G328" s="34" t="s">
        <v>17</v>
      </c>
    </row>
    <row r="329" spans="1:7" ht="57">
      <c r="A329" s="10">
        <v>325</v>
      </c>
      <c r="B329" s="10" t="s">
        <v>35</v>
      </c>
      <c r="C329" s="10" t="s">
        <v>1222</v>
      </c>
      <c r="D329" s="10" t="s">
        <v>1223</v>
      </c>
      <c r="E329" s="10" t="s">
        <v>1224</v>
      </c>
      <c r="F329" s="10" t="s">
        <v>1225</v>
      </c>
      <c r="G329" s="34" t="s">
        <v>17</v>
      </c>
    </row>
    <row r="330" spans="1:7" ht="85.5">
      <c r="A330" s="10">
        <v>326</v>
      </c>
      <c r="B330" s="10" t="s">
        <v>35</v>
      </c>
      <c r="C330" s="10" t="s">
        <v>153</v>
      </c>
      <c r="D330" s="10" t="s">
        <v>1226</v>
      </c>
      <c r="E330" s="10" t="s">
        <v>154</v>
      </c>
      <c r="F330" s="10" t="s">
        <v>155</v>
      </c>
      <c r="G330" s="36" t="s">
        <v>19</v>
      </c>
    </row>
    <row r="331" spans="1:7" ht="71.25">
      <c r="A331" s="10">
        <v>327</v>
      </c>
      <c r="B331" s="10" t="s">
        <v>35</v>
      </c>
      <c r="C331" s="10" t="s">
        <v>249</v>
      </c>
      <c r="D331" s="10" t="s">
        <v>1227</v>
      </c>
      <c r="E331" s="10" t="s">
        <v>250</v>
      </c>
      <c r="F331" s="10" t="s">
        <v>251</v>
      </c>
      <c r="G331" s="35" t="s">
        <v>21</v>
      </c>
    </row>
    <row r="332" spans="1:7" ht="71.25">
      <c r="A332" s="10">
        <v>328</v>
      </c>
      <c r="B332" s="10" t="s">
        <v>35</v>
      </c>
      <c r="C332" s="10" t="s">
        <v>252</v>
      </c>
      <c r="D332" s="10" t="s">
        <v>1228</v>
      </c>
      <c r="E332" s="10" t="s">
        <v>253</v>
      </c>
      <c r="F332" s="10" t="s">
        <v>254</v>
      </c>
      <c r="G332" s="35" t="s">
        <v>21</v>
      </c>
    </row>
    <row r="333" spans="1:7" ht="71.25">
      <c r="A333" s="10">
        <v>329</v>
      </c>
      <c r="B333" s="10" t="s">
        <v>35</v>
      </c>
      <c r="C333" s="10" t="s">
        <v>156</v>
      </c>
      <c r="D333" s="10" t="s">
        <v>1229</v>
      </c>
      <c r="E333" s="10" t="s">
        <v>157</v>
      </c>
      <c r="F333" s="10" t="s">
        <v>158</v>
      </c>
      <c r="G333" s="38" t="s">
        <v>20</v>
      </c>
    </row>
    <row r="334" spans="1:7" ht="71.25">
      <c r="A334" s="10">
        <v>330</v>
      </c>
      <c r="B334" s="10" t="s">
        <v>35</v>
      </c>
      <c r="C334" s="10" t="s">
        <v>246</v>
      </c>
      <c r="D334" s="10" t="s">
        <v>1230</v>
      </c>
      <c r="E334" s="10" t="s">
        <v>1231</v>
      </c>
      <c r="F334" s="10" t="s">
        <v>1232</v>
      </c>
      <c r="G334" s="34" t="s">
        <v>17</v>
      </c>
    </row>
    <row r="335" spans="1:7" ht="57">
      <c r="A335" s="10">
        <v>331</v>
      </c>
      <c r="B335" s="10" t="s">
        <v>35</v>
      </c>
      <c r="C335" s="10" t="s">
        <v>246</v>
      </c>
      <c r="D335" s="10" t="s">
        <v>1233</v>
      </c>
      <c r="E335" s="10" t="s">
        <v>1234</v>
      </c>
      <c r="F335" s="10" t="s">
        <v>1235</v>
      </c>
      <c r="G335" s="34" t="s">
        <v>17</v>
      </c>
    </row>
    <row r="336" spans="1:7" ht="71.25">
      <c r="A336" s="10">
        <v>332</v>
      </c>
      <c r="B336" s="10" t="s">
        <v>35</v>
      </c>
      <c r="C336" s="10" t="s">
        <v>1178</v>
      </c>
      <c r="D336" s="10" t="s">
        <v>1236</v>
      </c>
      <c r="E336" s="10" t="s">
        <v>1237</v>
      </c>
      <c r="F336" s="10" t="s">
        <v>1238</v>
      </c>
      <c r="G336" s="34" t="s">
        <v>17</v>
      </c>
    </row>
    <row r="337" spans="1:7" ht="57">
      <c r="A337" s="10">
        <v>333</v>
      </c>
      <c r="B337" s="10" t="s">
        <v>35</v>
      </c>
      <c r="C337" s="10" t="s">
        <v>246</v>
      </c>
      <c r="D337" s="10" t="s">
        <v>1239</v>
      </c>
      <c r="E337" s="10" t="s">
        <v>1240</v>
      </c>
      <c r="F337" s="10" t="s">
        <v>1241</v>
      </c>
      <c r="G337" s="34" t="s">
        <v>17</v>
      </c>
    </row>
    <row r="338" spans="1:7" ht="57">
      <c r="A338" s="10">
        <v>334</v>
      </c>
      <c r="B338" s="10" t="s">
        <v>35</v>
      </c>
      <c r="C338" s="10" t="s">
        <v>1178</v>
      </c>
      <c r="D338" s="10" t="s">
        <v>1242</v>
      </c>
      <c r="E338" s="10" t="s">
        <v>1243</v>
      </c>
      <c r="F338" s="10" t="s">
        <v>1244</v>
      </c>
      <c r="G338" s="34" t="s">
        <v>17</v>
      </c>
    </row>
    <row r="339" spans="1:7" ht="57">
      <c r="A339" s="10">
        <v>335</v>
      </c>
      <c r="B339" s="10" t="s">
        <v>35</v>
      </c>
      <c r="C339" s="10" t="s">
        <v>246</v>
      </c>
      <c r="D339" s="10" t="s">
        <v>1245</v>
      </c>
      <c r="E339" s="10" t="s">
        <v>1246</v>
      </c>
      <c r="F339" s="10" t="s">
        <v>1247</v>
      </c>
      <c r="G339" s="34" t="s">
        <v>17</v>
      </c>
    </row>
    <row r="340" spans="1:7" ht="57">
      <c r="A340" s="10">
        <v>336</v>
      </c>
      <c r="B340" s="10" t="s">
        <v>35</v>
      </c>
      <c r="C340" s="10" t="s">
        <v>159</v>
      </c>
      <c r="D340" s="10" t="s">
        <v>1248</v>
      </c>
      <c r="E340" s="10" t="s">
        <v>160</v>
      </c>
      <c r="F340" s="10" t="s">
        <v>161</v>
      </c>
      <c r="G340" s="38" t="s">
        <v>20</v>
      </c>
    </row>
    <row r="341" spans="1:7" ht="57">
      <c r="A341" s="10">
        <v>337</v>
      </c>
      <c r="B341" s="10" t="s">
        <v>35</v>
      </c>
      <c r="C341" s="10" t="s">
        <v>1249</v>
      </c>
      <c r="D341" s="10" t="s">
        <v>1250</v>
      </c>
      <c r="E341" s="10" t="s">
        <v>1251</v>
      </c>
      <c r="F341" s="10" t="s">
        <v>1252</v>
      </c>
      <c r="G341" s="34" t="s">
        <v>17</v>
      </c>
    </row>
    <row r="342" spans="1:7" ht="71.25">
      <c r="A342" s="10">
        <v>338</v>
      </c>
      <c r="B342" s="10" t="s">
        <v>35</v>
      </c>
      <c r="C342" s="10" t="s">
        <v>1253</v>
      </c>
      <c r="D342" s="10" t="s">
        <v>1254</v>
      </c>
      <c r="E342" s="10" t="s">
        <v>1255</v>
      </c>
      <c r="F342" s="10" t="s">
        <v>1256</v>
      </c>
      <c r="G342" s="34" t="s">
        <v>17</v>
      </c>
    </row>
    <row r="343" spans="1:7">
      <c r="A343" s="10"/>
      <c r="B343" s="10"/>
      <c r="C343" s="10"/>
      <c r="D343" s="10"/>
      <c r="E343" s="10"/>
      <c r="F343" s="10"/>
      <c r="G343" s="10"/>
    </row>
    <row r="344" spans="1:7">
      <c r="A344" s="10"/>
      <c r="B344" s="10"/>
      <c r="C344" s="10"/>
      <c r="D344" s="10"/>
      <c r="E344" s="10"/>
      <c r="F344" s="10"/>
      <c r="G344" s="10"/>
    </row>
    <row r="345" spans="1:7">
      <c r="A345" s="10"/>
      <c r="B345" s="10"/>
      <c r="C345" s="10"/>
      <c r="D345" s="10"/>
      <c r="E345" s="10"/>
      <c r="F345" s="10"/>
      <c r="G345" s="10"/>
    </row>
    <row r="346" spans="1:7">
      <c r="A346" s="10"/>
      <c r="B346" s="10"/>
      <c r="C346" s="10"/>
      <c r="D346" s="10"/>
      <c r="E346" s="10"/>
      <c r="F346" s="10"/>
      <c r="G346" s="10"/>
    </row>
    <row r="347" spans="1:7">
      <c r="A347" s="10"/>
      <c r="B347" s="10"/>
      <c r="C347" s="10"/>
      <c r="D347" s="10"/>
      <c r="E347" s="10"/>
      <c r="F347" s="10"/>
      <c r="G347" s="10"/>
    </row>
    <row r="348" spans="1:7">
      <c r="A348" s="10"/>
      <c r="B348" s="10"/>
      <c r="C348" s="10"/>
      <c r="D348" s="10"/>
      <c r="E348" s="10"/>
      <c r="F348" s="10"/>
      <c r="G348" s="10"/>
    </row>
    <row r="349" spans="1:7">
      <c r="A349" s="10"/>
      <c r="B349" s="10"/>
      <c r="C349" s="10"/>
      <c r="D349" s="10"/>
      <c r="E349" s="10"/>
      <c r="F349" s="10"/>
      <c r="G349" s="10"/>
    </row>
    <row r="350" spans="1:7">
      <c r="A350" s="10"/>
      <c r="B350" s="10"/>
      <c r="C350" s="10"/>
      <c r="D350" s="10"/>
      <c r="E350" s="10"/>
      <c r="F350" s="10"/>
      <c r="G350" s="10"/>
    </row>
    <row r="351" spans="1:7">
      <c r="A351" s="10"/>
      <c r="B351" s="10"/>
      <c r="C351" s="10"/>
      <c r="D351" s="10"/>
      <c r="E351" s="10"/>
      <c r="F351" s="10"/>
      <c r="G351" s="10"/>
    </row>
    <row r="352" spans="1:7">
      <c r="A352" s="10"/>
      <c r="B352" s="10"/>
      <c r="C352" s="10"/>
      <c r="D352" s="10"/>
      <c r="E352" s="10"/>
      <c r="F352" s="10"/>
      <c r="G352" s="10"/>
    </row>
    <row r="353" spans="1:7">
      <c r="A353" s="10"/>
      <c r="B353" s="10"/>
      <c r="C353" s="10"/>
      <c r="D353" s="10"/>
      <c r="E353" s="10"/>
      <c r="F353" s="10"/>
      <c r="G353" s="10"/>
    </row>
    <row r="354" spans="1:7">
      <c r="A354" s="10"/>
      <c r="B354" s="10"/>
      <c r="C354" s="10"/>
      <c r="D354" s="10"/>
      <c r="E354" s="10"/>
      <c r="F354" s="10"/>
      <c r="G354" s="10"/>
    </row>
    <row r="355" spans="1:7">
      <c r="A355" s="10"/>
      <c r="B355" s="10"/>
      <c r="C355" s="10"/>
      <c r="D355" s="10"/>
      <c r="E355" s="10"/>
      <c r="F355" s="10"/>
      <c r="G355" s="10"/>
    </row>
  </sheetData>
  <mergeCells count="2">
    <mergeCell ref="A1:G2"/>
    <mergeCell ref="A3:B3"/>
  </mergeCells>
  <conditionalFormatting sqref="G5:G327">
    <cfRule type="expression" dxfId="71" priority="1">
      <formula>G5="Conforme"</formula>
    </cfRule>
    <cfRule type="expression" dxfId="70" priority="2">
      <formula>G5="No conforme"</formula>
    </cfRule>
    <cfRule type="expression" dxfId="69" priority="3">
      <formula>G5="Observación"</formula>
    </cfRule>
    <cfRule type="expression" dxfId="68" priority="4">
      <formula>G5="Oportunidad de mejora"</formula>
    </cfRule>
    <cfRule type="expression" dxfId="67" priority="5">
      <formula>G5="Fortaleza"</formula>
    </cfRule>
    <cfRule type="expression" dxfId="66" priority="6">
      <formula>G5="Excluido"</formula>
    </cfRule>
  </conditionalFormatting>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0"/>
  <sheetViews>
    <sheetView workbookViewId="0"/>
  </sheetViews>
  <sheetFormatPr baseColWidth="10" defaultColWidth="9" defaultRowHeight="14.25"/>
  <cols>
    <col min="1" max="1" width="24" customWidth="1"/>
    <col min="2" max="2" width="18" customWidth="1"/>
    <col min="4" max="4" width="24" customWidth="1"/>
    <col min="5" max="5" width="18" customWidth="1"/>
    <col min="7" max="7" width="32" customWidth="1"/>
    <col min="8" max="8" width="16" customWidth="1"/>
    <col min="9" max="9" width="14" customWidth="1"/>
    <col min="10" max="10" width="16" customWidth="1"/>
    <col min="12" max="12" width="24" customWidth="1"/>
    <col min="13" max="13" width="16" customWidth="1"/>
    <col min="14" max="14" width="32" customWidth="1"/>
    <col min="15" max="15" width="14" customWidth="1"/>
  </cols>
  <sheetData>
    <row r="1" spans="1:15" ht="30">
      <c r="A1" s="6" t="s">
        <v>38</v>
      </c>
      <c r="B1" s="7" t="s">
        <v>1257</v>
      </c>
      <c r="D1" s="6" t="s">
        <v>1258</v>
      </c>
      <c r="E1" s="7" t="s">
        <v>1259</v>
      </c>
      <c r="G1" s="6" t="s">
        <v>16</v>
      </c>
      <c r="H1" s="8" t="s">
        <v>1260</v>
      </c>
      <c r="I1" s="8" t="s">
        <v>24</v>
      </c>
      <c r="J1" s="7" t="s">
        <v>1261</v>
      </c>
      <c r="L1" s="6" t="s">
        <v>1262</v>
      </c>
      <c r="M1" s="7" t="s">
        <v>1263</v>
      </c>
      <c r="N1" s="6" t="s">
        <v>16</v>
      </c>
      <c r="O1" s="7" t="s">
        <v>24</v>
      </c>
    </row>
    <row r="2" spans="1:15">
      <c r="A2" s="2" t="s">
        <v>17</v>
      </c>
      <c r="B2" s="3">
        <f>IF(Dashboard!$E$4="Todos los procesos",COUNTIF('Base consolidada'!$G$5:$G$342,"Conforme"),COUNTIFS('Base consolidada'!$B$5:$B$342,Dashboard!$E$4,'Base consolidada'!$G$5:$G$342,"Conforme"))</f>
        <v>20</v>
      </c>
      <c r="D2" s="2" t="s">
        <v>1264</v>
      </c>
      <c r="E2" s="3">
        <f>IF(Dashboard!$E$4="Todos los procesos",COUNTA('Base consolidada'!$A$5:$A$342),COUNTIF('Base consolidada'!$B$5:$B$342,Dashboard!$E$4))</f>
        <v>39</v>
      </c>
      <c r="G2" s="2" t="s">
        <v>1265</v>
      </c>
      <c r="H2" s="19">
        <f>'Resumen por proceso'!J5</f>
        <v>0.94791666666666663</v>
      </c>
      <c r="I2">
        <f>'Resumen por proceso'!I5</f>
        <v>3</v>
      </c>
      <c r="J2" s="3">
        <f>'Resumen por proceso'!C5</f>
        <v>2</v>
      </c>
      <c r="L2" s="2" t="s">
        <v>17</v>
      </c>
      <c r="M2" s="3">
        <f>B2</f>
        <v>20</v>
      </c>
      <c r="N2" s="2" t="s">
        <v>1265</v>
      </c>
      <c r="O2" s="3">
        <f>'Resumen por proceso'!I5</f>
        <v>3</v>
      </c>
    </row>
    <row r="3" spans="1:15">
      <c r="A3" s="2" t="s">
        <v>18</v>
      </c>
      <c r="B3" s="3">
        <f>IF(Dashboard!$E$4="Todos los procesos",COUNTIF('Base consolidada'!$G$5:$G$342,"No conforme"),COUNTIFS('Base consolidada'!$B$5:$B$342,Dashboard!$E$4,'Base consolidada'!$G$5:$G$342,"No conforme"))</f>
        <v>1</v>
      </c>
      <c r="D3" s="2" t="s">
        <v>23</v>
      </c>
      <c r="E3" s="3">
        <f>SUM(B2:B6)</f>
        <v>27</v>
      </c>
      <c r="G3" s="2" t="s">
        <v>1266</v>
      </c>
      <c r="H3" s="19">
        <f>'Resumen por proceso'!J6</f>
        <v>0.97058823529411764</v>
      </c>
      <c r="I3">
        <f>'Resumen por proceso'!I6</f>
        <v>3</v>
      </c>
      <c r="J3" s="3">
        <f>'Resumen por proceso'!C6</f>
        <v>0</v>
      </c>
      <c r="L3" s="2" t="s">
        <v>18</v>
      </c>
      <c r="M3" s="3">
        <f>B3</f>
        <v>1</v>
      </c>
      <c r="N3" s="2" t="s">
        <v>1266</v>
      </c>
      <c r="O3" s="3">
        <f>'Resumen por proceso'!I6</f>
        <v>3</v>
      </c>
    </row>
    <row r="4" spans="1:15">
      <c r="A4" s="2" t="s">
        <v>19</v>
      </c>
      <c r="B4" s="3">
        <f>IF(Dashboard!$E$4="Todos los procesos",COUNTIF('Base consolidada'!$G$5:$G$342,"Observación"),COUNTIFS('Base consolidada'!$B$5:$B$342,Dashboard!$E$4,'Base consolidada'!$G$5:$G$342,"Observación"))</f>
        <v>1</v>
      </c>
      <c r="D4" s="2" t="s">
        <v>1267</v>
      </c>
      <c r="E4" s="19">
        <f>IF(E3=0,0,(B2+B5+B6+(B4*0.5))/E3)</f>
        <v>0.94444444444444442</v>
      </c>
      <c r="G4" s="2" t="s">
        <v>1268</v>
      </c>
      <c r="H4" s="19">
        <f>'Resumen por proceso'!J7</f>
        <v>0.94444444444444442</v>
      </c>
      <c r="I4">
        <f>'Resumen por proceso'!I7</f>
        <v>4</v>
      </c>
      <c r="J4" s="3">
        <f>'Resumen por proceso'!C7</f>
        <v>1</v>
      </c>
      <c r="L4" s="2" t="s">
        <v>19</v>
      </c>
      <c r="M4" s="3">
        <f>B4</f>
        <v>1</v>
      </c>
      <c r="N4" s="2" t="s">
        <v>1268</v>
      </c>
      <c r="O4" s="3">
        <f>'Resumen por proceso'!I7</f>
        <v>4</v>
      </c>
    </row>
    <row r="5" spans="1:15">
      <c r="A5" s="2" t="s">
        <v>1269</v>
      </c>
      <c r="B5" s="3">
        <f>IF(Dashboard!$E$4="Todos los procesos",COUNTIF('Base consolidada'!$G$5:$G$342,"Oportunidad de mejora"),COUNTIFS('Base consolidada'!$B$5:$B$342,Dashboard!$E$4,'Base consolidada'!$G$5:$G$342,"Oportunidad de mejora"))</f>
        <v>2</v>
      </c>
      <c r="D5" s="2" t="s">
        <v>1261</v>
      </c>
      <c r="E5" s="3">
        <f>B3</f>
        <v>1</v>
      </c>
      <c r="G5" s="2" t="s">
        <v>1270</v>
      </c>
      <c r="H5" s="19">
        <f>'Resumen por proceso'!J8</f>
        <v>0.98837209302325579</v>
      </c>
      <c r="I5">
        <f>'Resumen por proceso'!I8</f>
        <v>2</v>
      </c>
      <c r="J5" s="3">
        <f>'Resumen por proceso'!C8</f>
        <v>0</v>
      </c>
      <c r="L5" s="2" t="s">
        <v>1269</v>
      </c>
      <c r="M5" s="3">
        <f>B5</f>
        <v>2</v>
      </c>
      <c r="N5" s="2" t="s">
        <v>1270</v>
      </c>
      <c r="O5" s="3">
        <f>'Resumen por proceso'!I8</f>
        <v>2</v>
      </c>
    </row>
    <row r="6" spans="1:15">
      <c r="A6" s="2" t="s">
        <v>21</v>
      </c>
      <c r="B6" s="3">
        <f>IF(Dashboard!$E$4="Todos los procesos",COUNTIF('Base consolidada'!$G$5:$G$342,"Fortaleza"),COUNTIFS('Base consolidada'!$B$5:$B$342,Dashboard!$E$4,'Base consolidada'!$G$5:$G$342,"Fortaleza"))</f>
        <v>3</v>
      </c>
      <c r="D6" s="2" t="s">
        <v>24</v>
      </c>
      <c r="E6" s="3">
        <f>SUM(B3:B5)</f>
        <v>4</v>
      </c>
      <c r="G6" s="2" t="s">
        <v>1271</v>
      </c>
      <c r="H6" s="19">
        <f>'Resumen por proceso'!J9</f>
        <v>0.98958333333333337</v>
      </c>
      <c r="I6">
        <f>'Resumen por proceso'!I9</f>
        <v>9</v>
      </c>
      <c r="J6" s="3">
        <f>'Resumen por proceso'!C9</f>
        <v>0</v>
      </c>
      <c r="L6" s="4" t="s">
        <v>21</v>
      </c>
      <c r="M6" s="5">
        <f>B6</f>
        <v>3</v>
      </c>
      <c r="N6" s="2" t="s">
        <v>1271</v>
      </c>
      <c r="O6" s="3">
        <f>'Resumen por proceso'!I9</f>
        <v>9</v>
      </c>
    </row>
    <row r="7" spans="1:15">
      <c r="A7" s="4" t="s">
        <v>22</v>
      </c>
      <c r="B7" s="5">
        <f>IF(Dashboard!$E$4="Todos los procesos",COUNTIF('Base consolidada'!$G$5:$G$342,"Excluido"),COUNTIFS('Base consolidada'!$B$5:$B$342,Dashboard!$E$4,'Base consolidada'!$G$5:$G$342,"Excluido"))</f>
        <v>12</v>
      </c>
      <c r="D7" s="2" t="s">
        <v>1272</v>
      </c>
      <c r="E7" s="3">
        <f>B7</f>
        <v>12</v>
      </c>
      <c r="G7" s="2" t="s">
        <v>1273</v>
      </c>
      <c r="H7" s="19">
        <f>'Resumen por proceso'!J10</f>
        <v>1</v>
      </c>
      <c r="I7">
        <f>'Resumen por proceso'!I10</f>
        <v>0</v>
      </c>
      <c r="J7" s="3">
        <f>'Resumen por proceso'!C10</f>
        <v>0</v>
      </c>
      <c r="N7" s="2" t="s">
        <v>1273</v>
      </c>
      <c r="O7" s="3">
        <f>'Resumen por proceso'!I10</f>
        <v>0</v>
      </c>
    </row>
    <row r="8" spans="1:15">
      <c r="D8" s="2" t="s">
        <v>1274</v>
      </c>
      <c r="E8" s="3">
        <f>B6</f>
        <v>3</v>
      </c>
      <c r="G8" s="2" t="s">
        <v>1275</v>
      </c>
      <c r="H8" s="19">
        <f>'Resumen por proceso'!J11</f>
        <v>0.95348837209302328</v>
      </c>
      <c r="I8">
        <f>'Resumen por proceso'!I11</f>
        <v>7</v>
      </c>
      <c r="J8" s="3">
        <f>'Resumen por proceso'!C11</f>
        <v>0</v>
      </c>
      <c r="N8" s="2" t="s">
        <v>1275</v>
      </c>
      <c r="O8" s="3">
        <f>'Resumen por proceso'!I11</f>
        <v>7</v>
      </c>
    </row>
    <row r="9" spans="1:15">
      <c r="D9" s="4" t="s">
        <v>26</v>
      </c>
      <c r="E9" s="5" t="str">
        <f>IF(B3&gt;0,"FAVORABLE CON PLAN DE ACCIÓN",IF(E4&gt;=0.95,"FAVORABLE - ROBUSTO",IF(E4&gt;=0.85,"FAVORABLE - CONTROLADO",IF(E4&gt;=0.7,"FAVORABLE CON PLAN DE ACCIÓN","NO FAVORABLE - CRÍTICO"))))</f>
        <v>FAVORABLE CON PLAN DE ACCIÓN</v>
      </c>
      <c r="G9" s="2" t="s">
        <v>1276</v>
      </c>
      <c r="H9" s="19">
        <f>'Resumen por proceso'!J12</f>
        <v>0.97674418604651159</v>
      </c>
      <c r="I9">
        <f>'Resumen por proceso'!I12</f>
        <v>5</v>
      </c>
      <c r="J9" s="3">
        <f>'Resumen por proceso'!C12</f>
        <v>0</v>
      </c>
      <c r="N9" s="2" t="s">
        <v>1276</v>
      </c>
      <c r="O9" s="3">
        <f>'Resumen por proceso'!I12</f>
        <v>5</v>
      </c>
    </row>
    <row r="10" spans="1:15">
      <c r="G10" s="4" t="s">
        <v>1277</v>
      </c>
      <c r="H10" s="20">
        <f>'Resumen por proceso'!J13</f>
        <v>0.97435897435897434</v>
      </c>
      <c r="I10" s="14">
        <f>'Resumen por proceso'!I13</f>
        <v>5</v>
      </c>
      <c r="J10" s="5">
        <f>'Resumen por proceso'!C13</f>
        <v>0</v>
      </c>
      <c r="N10" s="4" t="s">
        <v>1277</v>
      </c>
      <c r="O10" s="5">
        <f>'Resumen por proceso'!I13</f>
        <v>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3"/>
  <sheetViews>
    <sheetView workbookViewId="0"/>
  </sheetViews>
  <sheetFormatPr baseColWidth="10" defaultColWidth="9" defaultRowHeight="14.25"/>
  <cols>
    <col min="1" max="1" width="32" customWidth="1"/>
    <col min="2" max="2" width="10" customWidth="1"/>
    <col min="4" max="4" width="28" customWidth="1"/>
    <col min="5" max="5" width="30" customWidth="1"/>
    <col min="6" max="6" width="72" customWidth="1"/>
  </cols>
  <sheetData>
    <row r="1" spans="1:6" ht="15">
      <c r="A1" s="6" t="s">
        <v>16</v>
      </c>
      <c r="B1" s="7" t="s">
        <v>1278</v>
      </c>
      <c r="D1" s="26" t="s">
        <v>1279</v>
      </c>
      <c r="E1" s="27" t="s">
        <v>1280</v>
      </c>
      <c r="F1" s="28" t="s">
        <v>1281</v>
      </c>
    </row>
    <row r="2" spans="1:6">
      <c r="A2" s="2" t="s">
        <v>3</v>
      </c>
      <c r="B2" s="3">
        <v>0</v>
      </c>
      <c r="D2" s="29" t="s">
        <v>17</v>
      </c>
      <c r="E2" s="22" t="s">
        <v>1282</v>
      </c>
      <c r="F2" s="30" t="s">
        <v>1283</v>
      </c>
    </row>
    <row r="3" spans="1:6">
      <c r="A3" s="2" t="s">
        <v>27</v>
      </c>
      <c r="B3" s="3">
        <v>1</v>
      </c>
      <c r="D3" s="29" t="s">
        <v>21</v>
      </c>
      <c r="E3" s="22" t="s">
        <v>1282</v>
      </c>
      <c r="F3" s="30" t="s">
        <v>1284</v>
      </c>
    </row>
    <row r="4" spans="1:6">
      <c r="A4" s="2" t="s">
        <v>28</v>
      </c>
      <c r="B4" s="3">
        <v>2</v>
      </c>
      <c r="D4" s="29" t="s">
        <v>20</v>
      </c>
      <c r="E4" s="22" t="s">
        <v>1282</v>
      </c>
      <c r="F4" s="30" t="s">
        <v>1285</v>
      </c>
    </row>
    <row r="5" spans="1:6">
      <c r="A5" s="2" t="s">
        <v>29</v>
      </c>
      <c r="B5" s="3">
        <v>3</v>
      </c>
      <c r="D5" s="29" t="s">
        <v>19</v>
      </c>
      <c r="E5" s="9" t="s">
        <v>1286</v>
      </c>
      <c r="F5" s="30" t="s">
        <v>1287</v>
      </c>
    </row>
    <row r="6" spans="1:6">
      <c r="A6" s="2" t="s">
        <v>30</v>
      </c>
      <c r="B6" s="3">
        <v>4</v>
      </c>
      <c r="D6" s="29" t="s">
        <v>1288</v>
      </c>
      <c r="E6" s="9" t="s">
        <v>1289</v>
      </c>
      <c r="F6" s="30" t="s">
        <v>1290</v>
      </c>
    </row>
    <row r="7" spans="1:6">
      <c r="A7" s="2" t="s">
        <v>31</v>
      </c>
      <c r="B7" s="3">
        <v>5</v>
      </c>
      <c r="D7" s="31" t="s">
        <v>1291</v>
      </c>
      <c r="E7" s="32" t="s">
        <v>1292</v>
      </c>
      <c r="F7" s="33" t="s">
        <v>1293</v>
      </c>
    </row>
    <row r="8" spans="1:6">
      <c r="A8" s="2" t="s">
        <v>32</v>
      </c>
      <c r="B8" s="3">
        <v>6</v>
      </c>
      <c r="D8" s="9"/>
      <c r="E8" s="9"/>
      <c r="F8" s="9"/>
    </row>
    <row r="9" spans="1:6" ht="15">
      <c r="A9" s="2" t="s">
        <v>33</v>
      </c>
      <c r="B9" s="3">
        <v>7</v>
      </c>
      <c r="D9" s="26" t="s">
        <v>1294</v>
      </c>
      <c r="E9" s="27" t="s">
        <v>26</v>
      </c>
      <c r="F9" s="28" t="s">
        <v>1295</v>
      </c>
    </row>
    <row r="10" spans="1:6">
      <c r="A10" s="2" t="s">
        <v>34</v>
      </c>
      <c r="B10" s="3">
        <v>8</v>
      </c>
      <c r="D10" s="29" t="s">
        <v>1296</v>
      </c>
      <c r="E10" s="9" t="s">
        <v>1297</v>
      </c>
      <c r="F10" s="30" t="s">
        <v>1298</v>
      </c>
    </row>
    <row r="11" spans="1:6">
      <c r="A11" s="4" t="s">
        <v>35</v>
      </c>
      <c r="B11" s="5">
        <v>9</v>
      </c>
      <c r="D11" s="29" t="s">
        <v>1299</v>
      </c>
      <c r="E11" s="9" t="s">
        <v>1300</v>
      </c>
      <c r="F11" s="30" t="s">
        <v>1298</v>
      </c>
    </row>
    <row r="12" spans="1:6" ht="28.5">
      <c r="D12" s="29" t="s">
        <v>1301</v>
      </c>
      <c r="E12" s="9" t="s">
        <v>1302</v>
      </c>
      <c r="F12" s="30" t="s">
        <v>1303</v>
      </c>
    </row>
    <row r="13" spans="1:6" ht="28.5">
      <c r="D13" s="31" t="s">
        <v>1304</v>
      </c>
      <c r="E13" s="32" t="s">
        <v>1305</v>
      </c>
      <c r="F13" s="33" t="s">
        <v>1306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53"/>
  <sheetViews>
    <sheetView showGridLines="0" topLeftCell="E1" workbookViewId="0">
      <selection activeCell="G4" sqref="G1:H1048576"/>
    </sheetView>
  </sheetViews>
  <sheetFormatPr baseColWidth="10" defaultColWidth="9" defaultRowHeight="14.25"/>
  <cols>
    <col min="1" max="1" width="8" customWidth="1"/>
    <col min="2" max="2" width="42" customWidth="1"/>
    <col min="3" max="3" width="55" customWidth="1"/>
    <col min="4" max="4" width="62" customWidth="1"/>
    <col min="5" max="5" width="105" customWidth="1"/>
    <col min="6" max="6" width="24" customWidth="1"/>
  </cols>
  <sheetData>
    <row r="1" spans="1:6">
      <c r="A1" s="143" t="s">
        <v>1307</v>
      </c>
      <c r="B1" s="143"/>
      <c r="C1" s="143"/>
      <c r="D1" s="143"/>
      <c r="E1" s="143"/>
      <c r="F1" s="143"/>
    </row>
    <row r="2" spans="1:6">
      <c r="A2" s="143"/>
      <c r="B2" s="143"/>
      <c r="C2" s="143"/>
      <c r="D2" s="143"/>
      <c r="E2" s="143"/>
      <c r="F2" s="143"/>
    </row>
    <row r="3" spans="1:6" ht="15">
      <c r="A3" s="43" t="str">
        <f>HYPERLINK("#'Dashboard'!A1","← VOLVER AL DASHBOARD PRINCIPAL")</f>
        <v>← VOLVER AL DASHBOARD PRINCIPAL</v>
      </c>
      <c r="B3" s="45"/>
      <c r="D3" s="146" t="s">
        <v>1308</v>
      </c>
      <c r="E3" s="147" t="s">
        <v>1309</v>
      </c>
      <c r="F3" s="147" t="s">
        <v>1309</v>
      </c>
    </row>
    <row r="5" spans="1:6" ht="15">
      <c r="A5" s="6" t="s">
        <v>37</v>
      </c>
      <c r="B5" s="8" t="s">
        <v>39</v>
      </c>
      <c r="C5" s="8" t="s">
        <v>256</v>
      </c>
      <c r="D5" s="8" t="s">
        <v>40</v>
      </c>
      <c r="E5" s="8" t="s">
        <v>41</v>
      </c>
      <c r="F5" s="8" t="s">
        <v>38</v>
      </c>
    </row>
    <row r="6" spans="1:6" ht="52.7" customHeight="1">
      <c r="A6" s="10">
        <v>1</v>
      </c>
      <c r="B6" s="10" t="s">
        <v>258</v>
      </c>
      <c r="C6" s="10" t="s">
        <v>259</v>
      </c>
      <c r="D6" s="10" t="s">
        <v>260</v>
      </c>
      <c r="E6" s="10" t="s">
        <v>261</v>
      </c>
      <c r="F6" s="34" t="s">
        <v>17</v>
      </c>
    </row>
    <row r="7" spans="1:6" ht="39.6" customHeight="1">
      <c r="A7" s="10">
        <v>2</v>
      </c>
      <c r="B7" s="10" t="s">
        <v>262</v>
      </c>
      <c r="C7" s="10" t="s">
        <v>263</v>
      </c>
      <c r="D7" s="10" t="s">
        <v>264</v>
      </c>
      <c r="E7" s="10" t="s">
        <v>265</v>
      </c>
      <c r="F7" s="34" t="s">
        <v>17</v>
      </c>
    </row>
    <row r="8" spans="1:6" ht="39.6" customHeight="1">
      <c r="A8" s="10">
        <v>3</v>
      </c>
      <c r="B8" s="10" t="s">
        <v>266</v>
      </c>
      <c r="C8" s="10" t="s">
        <v>267</v>
      </c>
      <c r="D8" s="10" t="s">
        <v>268</v>
      </c>
      <c r="E8" s="10" t="s">
        <v>269</v>
      </c>
      <c r="F8" s="34" t="s">
        <v>17</v>
      </c>
    </row>
    <row r="9" spans="1:6" ht="26.45" customHeight="1">
      <c r="A9" s="10">
        <v>4</v>
      </c>
      <c r="B9" s="10" t="s">
        <v>270</v>
      </c>
      <c r="C9" s="10" t="s">
        <v>271</v>
      </c>
      <c r="D9" s="10" t="s">
        <v>272</v>
      </c>
      <c r="E9" s="10" t="s">
        <v>273</v>
      </c>
      <c r="F9" s="34" t="s">
        <v>17</v>
      </c>
    </row>
    <row r="10" spans="1:6" ht="39.6" customHeight="1">
      <c r="A10" s="10">
        <v>5</v>
      </c>
      <c r="B10" s="10" t="s">
        <v>274</v>
      </c>
      <c r="C10" s="10" t="s">
        <v>275</v>
      </c>
      <c r="D10" s="10" t="s">
        <v>276</v>
      </c>
      <c r="E10" s="10" t="s">
        <v>277</v>
      </c>
      <c r="F10" s="34" t="s">
        <v>17</v>
      </c>
    </row>
    <row r="11" spans="1:6" ht="39.6" customHeight="1">
      <c r="A11" s="10">
        <v>6</v>
      </c>
      <c r="B11" s="10" t="s">
        <v>278</v>
      </c>
      <c r="C11" s="10" t="s">
        <v>279</v>
      </c>
      <c r="D11" s="10" t="s">
        <v>280</v>
      </c>
      <c r="E11" s="10" t="s">
        <v>281</v>
      </c>
      <c r="F11" s="34" t="s">
        <v>17</v>
      </c>
    </row>
    <row r="12" spans="1:6" ht="26.45" customHeight="1">
      <c r="A12" s="10">
        <v>7</v>
      </c>
      <c r="B12" s="10" t="s">
        <v>282</v>
      </c>
      <c r="C12" s="10" t="s">
        <v>283</v>
      </c>
      <c r="D12" s="10" t="s">
        <v>284</v>
      </c>
      <c r="E12" s="10" t="s">
        <v>285</v>
      </c>
      <c r="F12" s="34" t="s">
        <v>17</v>
      </c>
    </row>
    <row r="13" spans="1:6" ht="26.45" customHeight="1">
      <c r="A13" s="10">
        <v>8</v>
      </c>
      <c r="B13" s="10" t="s">
        <v>282</v>
      </c>
      <c r="C13" s="10" t="s">
        <v>283</v>
      </c>
      <c r="D13" s="10" t="s">
        <v>286</v>
      </c>
      <c r="E13" s="10" t="s">
        <v>287</v>
      </c>
      <c r="F13" s="34" t="s">
        <v>17</v>
      </c>
    </row>
    <row r="14" spans="1:6" ht="26.45" customHeight="1">
      <c r="A14" s="10">
        <v>9</v>
      </c>
      <c r="B14" s="10" t="s">
        <v>288</v>
      </c>
      <c r="C14" s="10" t="s">
        <v>289</v>
      </c>
      <c r="D14" s="10" t="s">
        <v>290</v>
      </c>
      <c r="E14" s="10" t="s">
        <v>291</v>
      </c>
      <c r="F14" s="34" t="s">
        <v>17</v>
      </c>
    </row>
    <row r="15" spans="1:6" ht="39.6" customHeight="1">
      <c r="A15" s="10">
        <v>10</v>
      </c>
      <c r="B15" s="10" t="s">
        <v>292</v>
      </c>
      <c r="C15" s="10" t="s">
        <v>293</v>
      </c>
      <c r="D15" s="10" t="s">
        <v>294</v>
      </c>
      <c r="E15" s="10" t="s">
        <v>295</v>
      </c>
      <c r="F15" s="34" t="s">
        <v>17</v>
      </c>
    </row>
    <row r="16" spans="1:6" ht="39.6" customHeight="1">
      <c r="A16" s="10">
        <v>11</v>
      </c>
      <c r="B16" s="10" t="s">
        <v>292</v>
      </c>
      <c r="C16" s="10" t="s">
        <v>293</v>
      </c>
      <c r="D16" s="10" t="s">
        <v>296</v>
      </c>
      <c r="E16" s="10" t="s">
        <v>297</v>
      </c>
      <c r="F16" s="34" t="s">
        <v>17</v>
      </c>
    </row>
    <row r="17" spans="1:6" ht="66" customHeight="1">
      <c r="A17" s="10">
        <v>12</v>
      </c>
      <c r="B17" s="10" t="s">
        <v>164</v>
      </c>
      <c r="C17" s="10" t="s">
        <v>298</v>
      </c>
      <c r="D17" s="10" t="s">
        <v>165</v>
      </c>
      <c r="E17" s="10" t="s">
        <v>166</v>
      </c>
      <c r="F17" s="35" t="s">
        <v>21</v>
      </c>
    </row>
    <row r="18" spans="1:6" ht="26.45" customHeight="1">
      <c r="A18" s="10">
        <v>13</v>
      </c>
      <c r="B18" s="10" t="s">
        <v>299</v>
      </c>
      <c r="C18" s="10" t="s">
        <v>300</v>
      </c>
      <c r="D18" s="10" t="s">
        <v>301</v>
      </c>
      <c r="E18" s="10" t="s">
        <v>302</v>
      </c>
      <c r="F18" s="34" t="s">
        <v>17</v>
      </c>
    </row>
    <row r="19" spans="1:6" ht="26.45" customHeight="1">
      <c r="A19" s="10">
        <v>14</v>
      </c>
      <c r="B19" s="10" t="s">
        <v>303</v>
      </c>
      <c r="C19" s="10" t="s">
        <v>304</v>
      </c>
      <c r="D19" s="10" t="s">
        <v>305</v>
      </c>
      <c r="E19" s="10" t="s">
        <v>306</v>
      </c>
      <c r="F19" s="34" t="s">
        <v>17</v>
      </c>
    </row>
    <row r="20" spans="1:6" ht="26.45" customHeight="1">
      <c r="A20" s="10">
        <v>15</v>
      </c>
      <c r="B20" s="10" t="s">
        <v>167</v>
      </c>
      <c r="C20" s="10" t="s">
        <v>307</v>
      </c>
      <c r="D20" s="10" t="s">
        <v>308</v>
      </c>
      <c r="E20" s="10" t="s">
        <v>309</v>
      </c>
      <c r="F20" s="34" t="s">
        <v>17</v>
      </c>
    </row>
    <row r="21" spans="1:6" ht="26.45" customHeight="1">
      <c r="A21" s="10">
        <v>16</v>
      </c>
      <c r="B21" s="10" t="s">
        <v>310</v>
      </c>
      <c r="C21" s="10" t="s">
        <v>311</v>
      </c>
      <c r="D21" s="10" t="s">
        <v>312</v>
      </c>
      <c r="E21" s="10" t="s">
        <v>313</v>
      </c>
      <c r="F21" s="34" t="s">
        <v>17</v>
      </c>
    </row>
    <row r="22" spans="1:6" ht="39.6" customHeight="1">
      <c r="A22" s="10">
        <v>17</v>
      </c>
      <c r="B22" s="10" t="s">
        <v>43</v>
      </c>
      <c r="C22" s="10" t="s">
        <v>314</v>
      </c>
      <c r="D22" s="10" t="s">
        <v>44</v>
      </c>
      <c r="E22" s="10" t="s">
        <v>45</v>
      </c>
      <c r="F22" s="36" t="s">
        <v>19</v>
      </c>
    </row>
    <row r="23" spans="1:6" ht="26.45" customHeight="1">
      <c r="A23" s="10">
        <v>18</v>
      </c>
      <c r="B23" s="10" t="s">
        <v>167</v>
      </c>
      <c r="C23" s="10" t="s">
        <v>307</v>
      </c>
      <c r="D23" s="10" t="s">
        <v>168</v>
      </c>
      <c r="E23" s="10" t="s">
        <v>169</v>
      </c>
      <c r="F23" s="35" t="s">
        <v>21</v>
      </c>
    </row>
    <row r="24" spans="1:6" ht="92.45" customHeight="1">
      <c r="A24" s="10">
        <v>19</v>
      </c>
      <c r="B24" s="10" t="s">
        <v>315</v>
      </c>
      <c r="C24" s="10" t="s">
        <v>316</v>
      </c>
      <c r="D24" s="10" t="s">
        <v>317</v>
      </c>
      <c r="E24" s="10" t="s">
        <v>318</v>
      </c>
      <c r="F24" s="34" t="s">
        <v>17</v>
      </c>
    </row>
    <row r="25" spans="1:6" ht="39.6" customHeight="1">
      <c r="A25" s="10">
        <v>20</v>
      </c>
      <c r="B25" s="10" t="s">
        <v>47</v>
      </c>
      <c r="C25" s="10" t="s">
        <v>319</v>
      </c>
      <c r="D25" s="10" t="s">
        <v>48</v>
      </c>
      <c r="E25" s="10" t="s">
        <v>49</v>
      </c>
      <c r="F25" s="37" t="s">
        <v>18</v>
      </c>
    </row>
    <row r="26" spans="1:6" ht="39.6" customHeight="1">
      <c r="A26" s="10">
        <v>21</v>
      </c>
      <c r="B26" s="10" t="s">
        <v>320</v>
      </c>
      <c r="C26" s="10" t="s">
        <v>321</v>
      </c>
      <c r="D26" s="10" t="s">
        <v>322</v>
      </c>
      <c r="E26" s="10" t="s">
        <v>323</v>
      </c>
      <c r="F26" s="34" t="s">
        <v>17</v>
      </c>
    </row>
    <row r="27" spans="1:6" ht="39.6" customHeight="1">
      <c r="A27" s="10">
        <v>22</v>
      </c>
      <c r="B27" s="10" t="s">
        <v>324</v>
      </c>
      <c r="C27" s="10" t="s">
        <v>325</v>
      </c>
      <c r="D27" s="10" t="s">
        <v>326</v>
      </c>
      <c r="E27" s="10" t="s">
        <v>327</v>
      </c>
      <c r="F27" s="34" t="s">
        <v>17</v>
      </c>
    </row>
    <row r="28" spans="1:6" ht="39.6" customHeight="1">
      <c r="A28" s="10">
        <v>23</v>
      </c>
      <c r="B28" s="10" t="s">
        <v>328</v>
      </c>
      <c r="C28" s="10" t="s">
        <v>329</v>
      </c>
      <c r="D28" s="10" t="s">
        <v>330</v>
      </c>
      <c r="E28" s="10" t="s">
        <v>331</v>
      </c>
      <c r="F28" s="34" t="s">
        <v>17</v>
      </c>
    </row>
    <row r="29" spans="1:6" ht="39.6" customHeight="1">
      <c r="A29" s="10">
        <v>24</v>
      </c>
      <c r="B29" s="10" t="s">
        <v>332</v>
      </c>
      <c r="C29" s="10" t="s">
        <v>333</v>
      </c>
      <c r="D29" s="10" t="s">
        <v>334</v>
      </c>
      <c r="E29" s="10" t="s">
        <v>335</v>
      </c>
      <c r="F29" s="34" t="s">
        <v>17</v>
      </c>
    </row>
    <row r="30" spans="1:6" ht="39.6" customHeight="1">
      <c r="A30" s="10">
        <v>25</v>
      </c>
      <c r="B30" s="10" t="s">
        <v>332</v>
      </c>
      <c r="C30" s="10" t="s">
        <v>333</v>
      </c>
      <c r="D30" s="10" t="s">
        <v>336</v>
      </c>
      <c r="E30" s="10" t="s">
        <v>337</v>
      </c>
      <c r="F30" s="34" t="s">
        <v>17</v>
      </c>
    </row>
    <row r="31" spans="1:6" ht="26.45" customHeight="1">
      <c r="A31" s="10">
        <v>26</v>
      </c>
      <c r="B31" s="10" t="s">
        <v>338</v>
      </c>
      <c r="C31" s="10" t="s">
        <v>339</v>
      </c>
      <c r="D31" s="10" t="s">
        <v>340</v>
      </c>
      <c r="E31" s="10" t="s">
        <v>341</v>
      </c>
      <c r="F31" s="34" t="s">
        <v>17</v>
      </c>
    </row>
    <row r="32" spans="1:6" ht="39.6" customHeight="1">
      <c r="A32" s="10">
        <v>27</v>
      </c>
      <c r="B32" s="10" t="s">
        <v>328</v>
      </c>
      <c r="C32" s="10" t="s">
        <v>329</v>
      </c>
      <c r="D32" s="10" t="s">
        <v>342</v>
      </c>
      <c r="E32" s="10" t="s">
        <v>343</v>
      </c>
      <c r="F32" s="34" t="s">
        <v>17</v>
      </c>
    </row>
    <row r="33" spans="1:6" ht="66" customHeight="1">
      <c r="A33" s="10">
        <v>28</v>
      </c>
      <c r="B33" s="10" t="s">
        <v>344</v>
      </c>
      <c r="C33" s="10" t="s">
        <v>345</v>
      </c>
      <c r="D33" s="10" t="s">
        <v>346</v>
      </c>
      <c r="E33" s="10" t="s">
        <v>347</v>
      </c>
      <c r="F33" s="34" t="s">
        <v>17</v>
      </c>
    </row>
    <row r="34" spans="1:6" ht="52.7" customHeight="1">
      <c r="A34" s="10">
        <v>29</v>
      </c>
      <c r="B34" s="10" t="s">
        <v>348</v>
      </c>
      <c r="C34" s="10" t="s">
        <v>349</v>
      </c>
      <c r="D34" s="10" t="s">
        <v>350</v>
      </c>
      <c r="E34" s="10" t="s">
        <v>351</v>
      </c>
      <c r="F34" s="34" t="s">
        <v>17</v>
      </c>
    </row>
    <row r="35" spans="1:6" ht="52.7" customHeight="1">
      <c r="A35" s="10">
        <v>30</v>
      </c>
      <c r="B35" s="10" t="s">
        <v>352</v>
      </c>
      <c r="C35" s="10" t="s">
        <v>353</v>
      </c>
      <c r="D35" s="10" t="s">
        <v>354</v>
      </c>
      <c r="E35" s="10" t="s">
        <v>355</v>
      </c>
      <c r="F35" s="34" t="s">
        <v>17</v>
      </c>
    </row>
    <row r="36" spans="1:6" ht="52.7" customHeight="1">
      <c r="A36" s="10">
        <v>31</v>
      </c>
      <c r="B36" s="10" t="s">
        <v>352</v>
      </c>
      <c r="C36" s="10" t="s">
        <v>353</v>
      </c>
      <c r="D36" s="10" t="s">
        <v>356</v>
      </c>
      <c r="E36" s="10" t="s">
        <v>357</v>
      </c>
      <c r="F36" s="34" t="s">
        <v>17</v>
      </c>
    </row>
    <row r="37" spans="1:6" ht="52.7" customHeight="1">
      <c r="A37" s="10">
        <v>32</v>
      </c>
      <c r="B37" s="10" t="s">
        <v>358</v>
      </c>
      <c r="C37" s="10" t="s">
        <v>359</v>
      </c>
      <c r="D37" s="10" t="s">
        <v>360</v>
      </c>
      <c r="E37" s="10" t="s">
        <v>361</v>
      </c>
      <c r="F37" s="34" t="s">
        <v>17</v>
      </c>
    </row>
    <row r="38" spans="1:6" ht="52.7" customHeight="1">
      <c r="A38" s="10">
        <v>33</v>
      </c>
      <c r="B38" s="10" t="s">
        <v>352</v>
      </c>
      <c r="C38" s="10" t="s">
        <v>353</v>
      </c>
      <c r="D38" s="10" t="s">
        <v>362</v>
      </c>
      <c r="E38" s="10" t="s">
        <v>363</v>
      </c>
      <c r="F38" s="34" t="s">
        <v>17</v>
      </c>
    </row>
    <row r="39" spans="1:6" ht="39.6" customHeight="1">
      <c r="A39" s="10">
        <v>34</v>
      </c>
      <c r="B39" s="10" t="s">
        <v>364</v>
      </c>
      <c r="C39" s="10" t="s">
        <v>365</v>
      </c>
      <c r="D39" s="10" t="s">
        <v>366</v>
      </c>
      <c r="E39" s="10" t="s">
        <v>367</v>
      </c>
      <c r="F39" s="34" t="s">
        <v>17</v>
      </c>
    </row>
    <row r="40" spans="1:6" ht="39.6" customHeight="1">
      <c r="A40" s="10">
        <v>35</v>
      </c>
      <c r="B40" s="10" t="s">
        <v>364</v>
      </c>
      <c r="C40" s="10" t="s">
        <v>365</v>
      </c>
      <c r="D40" s="10" t="s">
        <v>368</v>
      </c>
      <c r="E40" s="10" t="s">
        <v>369</v>
      </c>
      <c r="F40" s="34" t="s">
        <v>17</v>
      </c>
    </row>
    <row r="41" spans="1:6" ht="39.6" customHeight="1">
      <c r="A41" s="10">
        <v>36</v>
      </c>
      <c r="B41" s="10" t="s">
        <v>364</v>
      </c>
      <c r="C41" s="10" t="s">
        <v>365</v>
      </c>
      <c r="D41" s="10" t="s">
        <v>370</v>
      </c>
      <c r="E41" s="10" t="s">
        <v>371</v>
      </c>
      <c r="F41" s="34" t="s">
        <v>17</v>
      </c>
    </row>
    <row r="42" spans="1:6" ht="39.6" customHeight="1">
      <c r="A42" s="10">
        <v>37</v>
      </c>
      <c r="B42" s="10" t="s">
        <v>364</v>
      </c>
      <c r="C42" s="10" t="s">
        <v>365</v>
      </c>
      <c r="D42" s="10" t="s">
        <v>372</v>
      </c>
      <c r="E42" s="10" t="s">
        <v>373</v>
      </c>
      <c r="F42" s="34" t="s">
        <v>17</v>
      </c>
    </row>
    <row r="43" spans="1:6" ht="39.6" customHeight="1">
      <c r="A43" s="10">
        <v>38</v>
      </c>
      <c r="B43" s="10" t="s">
        <v>364</v>
      </c>
      <c r="C43" s="10" t="s">
        <v>365</v>
      </c>
      <c r="D43" s="10" t="s">
        <v>374</v>
      </c>
      <c r="E43" s="10" t="s">
        <v>375</v>
      </c>
      <c r="F43" s="34" t="s">
        <v>17</v>
      </c>
    </row>
    <row r="44" spans="1:6" ht="39.6" customHeight="1">
      <c r="A44" s="10">
        <v>39</v>
      </c>
      <c r="B44" s="10" t="s">
        <v>364</v>
      </c>
      <c r="C44" s="10" t="s">
        <v>365</v>
      </c>
      <c r="D44" s="10" t="s">
        <v>376</v>
      </c>
      <c r="E44" s="10" t="s">
        <v>377</v>
      </c>
      <c r="F44" s="34" t="s">
        <v>17</v>
      </c>
    </row>
    <row r="45" spans="1:6" ht="39.6" customHeight="1">
      <c r="A45" s="10">
        <v>40</v>
      </c>
      <c r="B45" s="10" t="s">
        <v>364</v>
      </c>
      <c r="C45" s="10" t="s">
        <v>365</v>
      </c>
      <c r="D45" s="10" t="s">
        <v>378</v>
      </c>
      <c r="E45" s="10" t="s">
        <v>379</v>
      </c>
      <c r="F45" s="34" t="s">
        <v>17</v>
      </c>
    </row>
    <row r="46" spans="1:6" ht="158.44999999999999" customHeight="1">
      <c r="A46" s="10">
        <v>41</v>
      </c>
      <c r="B46" s="10" t="s">
        <v>50</v>
      </c>
      <c r="C46" s="10" t="s">
        <v>380</v>
      </c>
      <c r="D46" s="10" t="s">
        <v>51</v>
      </c>
      <c r="E46" s="10" t="s">
        <v>52</v>
      </c>
      <c r="F46" s="37" t="s">
        <v>18</v>
      </c>
    </row>
    <row r="47" spans="1:6" ht="66" customHeight="1">
      <c r="A47" s="10">
        <v>42</v>
      </c>
      <c r="B47" s="10" t="s">
        <v>170</v>
      </c>
      <c r="C47" s="10" t="s">
        <v>381</v>
      </c>
      <c r="D47" s="10" t="s">
        <v>171</v>
      </c>
      <c r="E47" s="10" t="s">
        <v>172</v>
      </c>
      <c r="F47" s="35" t="s">
        <v>21</v>
      </c>
    </row>
    <row r="48" spans="1:6" ht="39.6" customHeight="1">
      <c r="A48" s="10">
        <v>43</v>
      </c>
      <c r="B48" s="10" t="s">
        <v>382</v>
      </c>
      <c r="C48" s="10" t="s">
        <v>383</v>
      </c>
      <c r="D48" s="10" t="s">
        <v>384</v>
      </c>
      <c r="E48" s="10" t="s">
        <v>385</v>
      </c>
      <c r="F48" s="34" t="s">
        <v>17</v>
      </c>
    </row>
    <row r="49" spans="1:6" ht="79.150000000000006" customHeight="1">
      <c r="A49" s="10">
        <v>44</v>
      </c>
      <c r="B49" s="10" t="s">
        <v>386</v>
      </c>
      <c r="C49" s="10" t="s">
        <v>387</v>
      </c>
      <c r="D49" s="10" t="s">
        <v>388</v>
      </c>
      <c r="E49" s="10" t="s">
        <v>389</v>
      </c>
      <c r="F49" s="34" t="s">
        <v>17</v>
      </c>
    </row>
    <row r="50" spans="1:6" ht="26.45" customHeight="1">
      <c r="A50" s="10">
        <v>45</v>
      </c>
      <c r="B50" s="10" t="s">
        <v>390</v>
      </c>
      <c r="C50" s="10" t="s">
        <v>391</v>
      </c>
      <c r="D50" s="10" t="s">
        <v>392</v>
      </c>
      <c r="E50" s="10" t="s">
        <v>393</v>
      </c>
      <c r="F50" s="34" t="s">
        <v>17</v>
      </c>
    </row>
    <row r="51" spans="1:6" ht="66" customHeight="1">
      <c r="A51" s="10">
        <v>46</v>
      </c>
      <c r="B51" s="10" t="s">
        <v>394</v>
      </c>
      <c r="C51" s="10" t="s">
        <v>395</v>
      </c>
      <c r="D51" s="10" t="s">
        <v>396</v>
      </c>
      <c r="E51" s="10" t="s">
        <v>397</v>
      </c>
      <c r="F51" s="34" t="s">
        <v>17</v>
      </c>
    </row>
    <row r="52" spans="1:6" ht="26.45" customHeight="1">
      <c r="A52" s="10">
        <v>47</v>
      </c>
      <c r="B52" s="10" t="s">
        <v>173</v>
      </c>
      <c r="C52" s="10" t="s">
        <v>398</v>
      </c>
      <c r="D52" s="10" t="s">
        <v>174</v>
      </c>
      <c r="E52" s="10" t="s">
        <v>175</v>
      </c>
      <c r="F52" s="35" t="s">
        <v>21</v>
      </c>
    </row>
    <row r="53" spans="1:6" ht="66" customHeight="1">
      <c r="A53">
        <v>48</v>
      </c>
      <c r="B53" t="s">
        <v>399</v>
      </c>
      <c r="C53" t="s">
        <v>400</v>
      </c>
      <c r="D53" t="s">
        <v>401</v>
      </c>
      <c r="E53" t="s">
        <v>402</v>
      </c>
      <c r="F53" s="40" t="s">
        <v>17</v>
      </c>
    </row>
  </sheetData>
  <mergeCells count="3">
    <mergeCell ref="A1:F2"/>
    <mergeCell ref="A3:B3"/>
    <mergeCell ref="D3:F3"/>
  </mergeCells>
  <conditionalFormatting sqref="F6:F31">
    <cfRule type="expression" dxfId="65" priority="1">
      <formula>F6="Conforme"</formula>
    </cfRule>
    <cfRule type="expression" dxfId="64" priority="2">
      <formula>F6="No conforme"</formula>
    </cfRule>
    <cfRule type="expression" dxfId="63" priority="3">
      <formula>F6="Observación"</formula>
    </cfRule>
    <cfRule type="expression" dxfId="62" priority="4">
      <formula>F6="Oportunidad de mejora"</formula>
    </cfRule>
    <cfRule type="expression" dxfId="61" priority="5">
      <formula>F6="Fortaleza"</formula>
    </cfRule>
    <cfRule type="expression" dxfId="60" priority="6">
      <formula>F6="Excluido"</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Dashboard</vt:lpstr>
      <vt:lpstr>Resumen por proceso</vt:lpstr>
      <vt:lpstr>Hallazgos</vt:lpstr>
      <vt:lpstr>No conformidades</vt:lpstr>
      <vt:lpstr>Fortalezas</vt:lpstr>
      <vt:lpstr>Base consolidada</vt:lpstr>
      <vt:lpstr>Datos Dashboard</vt:lpstr>
      <vt:lpstr>Parámetros</vt:lpstr>
      <vt:lpstr>Planeación Estratégica</vt:lpstr>
      <vt:lpstr>Gestión Documental</vt:lpstr>
      <vt:lpstr>Gestión de Mejora</vt:lpstr>
      <vt:lpstr>Gestión de Operaciones</vt:lpstr>
      <vt:lpstr>Adm. del Riesgo</vt:lpstr>
      <vt:lpstr>Planeación del Servicio</vt:lpstr>
      <vt:lpstr>Gestión de Compras</vt:lpstr>
      <vt:lpstr>Gestión Humana</vt:lpstr>
      <vt:lpstr>Gestión T.I.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VIVIANA LOPEZ</cp:lastModifiedBy>
  <dcterms:created xsi:type="dcterms:W3CDTF">2026-07-20T18:48:38Z</dcterms:created>
  <dcterms:modified xsi:type="dcterms:W3CDTF">2026-07-20T18:48:38Z</dcterms:modified>
</cp:coreProperties>
</file>